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I GIANG\CIE 376\BAO CAO TCVN5574-2018\TAI LIEU\"/>
    </mc:Choice>
  </mc:AlternateContent>
  <bookViews>
    <workbookView xWindow="0" yWindow="0" windowWidth="23040" windowHeight="9384"/>
  </bookViews>
  <sheets>
    <sheet name="Vat lieu" sheetId="1" r:id="rId1"/>
    <sheet name="VL 5574-2018 356-2005" sheetId="2" r:id="rId2"/>
    <sheet name="Data" sheetId="4" r:id="rId3"/>
  </sheets>
  <calcPr calcId="152511"/>
</workbook>
</file>

<file path=xl/calcChain.xml><?xml version="1.0" encoding="utf-8"?>
<calcChain xmlns="http://schemas.openxmlformats.org/spreadsheetml/2006/main">
  <c r="H31" i="2" l="1"/>
  <c r="H30" i="2"/>
  <c r="L10" i="4" l="1"/>
  <c r="L9" i="4"/>
  <c r="L8" i="4"/>
  <c r="L7" i="4"/>
  <c r="L6" i="4"/>
  <c r="L5" i="4"/>
  <c r="H14" i="2" l="1"/>
  <c r="H13" i="2"/>
  <c r="E21" i="1" l="1"/>
  <c r="E20" i="1"/>
  <c r="E25" i="1"/>
  <c r="E29" i="1" s="1"/>
  <c r="E22" i="1"/>
  <c r="E17" i="1"/>
  <c r="E18" i="1" s="1"/>
  <c r="E19" i="1" l="1"/>
  <c r="E26" i="1"/>
  <c r="E27" i="1" l="1"/>
  <c r="E63" i="1"/>
  <c r="E28" i="1"/>
</calcChain>
</file>

<file path=xl/sharedStrings.xml><?xml version="1.0" encoding="utf-8"?>
<sst xmlns="http://schemas.openxmlformats.org/spreadsheetml/2006/main" count="313" uniqueCount="189">
  <si>
    <t>=</t>
  </si>
  <si>
    <t>Giá trị modun đàn hồi ban đầu của Bê tông khi nén và khi kéo</t>
  </si>
  <si>
    <t>Cường độ chịu nén dọc trục</t>
  </si>
  <si>
    <t>Modun đàn hồi của thép</t>
  </si>
  <si>
    <t>Giá trị tiêu chuẩn cường độ chịu kéo của thép</t>
  </si>
  <si>
    <t>Cường độ chịu kéo dọc trục</t>
  </si>
  <si>
    <t>Giá trị tính toán cường độ chịu nén của thép, khi có tác dụng ngắn của tải trọng &lt;=400MPa</t>
  </si>
  <si>
    <t>Giá trị tính toán cường độ của thép ngang (thép chịu cắt), &lt;=300MPa</t>
  </si>
  <si>
    <t>Xem trang 45, lấy 1.15 ở TTGH 1 và 1 ở TTGH 2</t>
  </si>
  <si>
    <t>Áp dụng kết cấu BT và BTCT đổ theo phương thẳng đúng, lấy 0.85 cho đổ cao hơn 1.5m</t>
  </si>
  <si>
    <t>Xét với Bê tông tổ ong</t>
  </si>
  <si>
    <t>Xét tới đóng băng và tuyết</t>
  </si>
  <si>
    <t>Chỉ áp dụng kết cấu BT, lấy 0.9</t>
  </si>
  <si>
    <t>Xét đến dài hạn và ngắn hạn của tải trọng, nếu tải dài hạn lấy 0.9</t>
  </si>
  <si>
    <t>Xem trang 32 - TCVN - 5574-2018</t>
  </si>
  <si>
    <t>B</t>
  </si>
  <si>
    <t>E</t>
  </si>
  <si>
    <t>B12,5</t>
  </si>
  <si>
    <t>B15</t>
  </si>
  <si>
    <t>B20</t>
  </si>
  <si>
    <t>B25</t>
  </si>
  <si>
    <t>B30</t>
  </si>
  <si>
    <t>CB300-V</t>
  </si>
  <si>
    <t>CB400-V</t>
  </si>
  <si>
    <t>CB500-V</t>
  </si>
  <si>
    <t>CB240-T</t>
  </si>
  <si>
    <t>CB300-T</t>
  </si>
  <si>
    <t>CI, A-I</t>
  </si>
  <si>
    <t>CII, A-II</t>
  </si>
  <si>
    <t>CIII, A-III</t>
  </si>
  <si>
    <t>B3,5</t>
  </si>
  <si>
    <t>B100</t>
  </si>
  <si>
    <t>B5</t>
  </si>
  <si>
    <t>B7,5</t>
  </si>
  <si>
    <t>B10</t>
  </si>
  <si>
    <t>B22,5</t>
  </si>
  <si>
    <t>TCVN</t>
  </si>
  <si>
    <t>Eurocode</t>
  </si>
  <si>
    <t>B35</t>
  </si>
  <si>
    <t>B40</t>
  </si>
  <si>
    <t>B45</t>
  </si>
  <si>
    <t>B12.5</t>
  </si>
  <si>
    <t>C8/10</t>
  </si>
  <si>
    <t>B50</t>
  </si>
  <si>
    <t>C12/15</t>
  </si>
  <si>
    <t>B55</t>
  </si>
  <si>
    <t>C16/20</t>
  </si>
  <si>
    <t>B60</t>
  </si>
  <si>
    <t>B22.5</t>
  </si>
  <si>
    <t>C18/22</t>
  </si>
  <si>
    <t>B65</t>
  </si>
  <si>
    <t>C20/25</t>
  </si>
  <si>
    <t>B70</t>
  </si>
  <si>
    <t>C25/30</t>
  </si>
  <si>
    <t>B80</t>
  </si>
  <si>
    <t>C30/37</t>
  </si>
  <si>
    <t>B90</t>
  </si>
  <si>
    <t>C32/40</t>
  </si>
  <si>
    <t>C35/45</t>
  </si>
  <si>
    <t>M75</t>
  </si>
  <si>
    <t>C40/50</t>
  </si>
  <si>
    <t>M100</t>
  </si>
  <si>
    <t>C45/55</t>
  </si>
  <si>
    <t>M125</t>
  </si>
  <si>
    <t>C50/60</t>
  </si>
  <si>
    <t>M150</t>
  </si>
  <si>
    <t>C55/67</t>
  </si>
  <si>
    <t>M200</t>
  </si>
  <si>
    <t>C60/75</t>
  </si>
  <si>
    <t>M250</t>
  </si>
  <si>
    <t>C70/85</t>
  </si>
  <si>
    <t>M300</t>
  </si>
  <si>
    <t>C80/95</t>
  </si>
  <si>
    <t>M350</t>
  </si>
  <si>
    <t>C90/105</t>
  </si>
  <si>
    <t>M400</t>
  </si>
  <si>
    <t>M450</t>
  </si>
  <si>
    <t>M500</t>
  </si>
  <si>
    <t>M600</t>
  </si>
  <si>
    <t>M650</t>
  </si>
  <si>
    <t>M700</t>
  </si>
  <si>
    <t>M800</t>
  </si>
  <si>
    <t>BẢNG TRA NHANH</t>
  </si>
  <si>
    <t>(MPa)</t>
  </si>
  <si>
    <t>* Bê tông</t>
  </si>
  <si>
    <t>* Côt thép</t>
  </si>
  <si>
    <t>* Bê tông (Concrete)</t>
  </si>
  <si>
    <t>* Côt thép (Rebar)</t>
  </si>
  <si>
    <r>
      <t>E</t>
    </r>
    <r>
      <rPr>
        <vertAlign val="subscript"/>
        <sz val="10"/>
        <color indexed="8"/>
        <rFont val="Calibri"/>
        <family val="2"/>
        <charset val="163"/>
        <scheme val="minor"/>
      </rPr>
      <t>b</t>
    </r>
  </si>
  <si>
    <r>
      <t>R</t>
    </r>
    <r>
      <rPr>
        <vertAlign val="subscript"/>
        <sz val="10"/>
        <color indexed="8"/>
        <rFont val="Calibri"/>
        <family val="2"/>
        <charset val="163"/>
        <scheme val="minor"/>
      </rPr>
      <t>b,n</t>
    </r>
  </si>
  <si>
    <r>
      <t>R</t>
    </r>
    <r>
      <rPr>
        <vertAlign val="subscript"/>
        <sz val="10"/>
        <color indexed="8"/>
        <rFont val="Calibri"/>
        <family val="2"/>
        <charset val="163"/>
        <scheme val="minor"/>
      </rPr>
      <t>bt,n</t>
    </r>
  </si>
  <si>
    <r>
      <t>E</t>
    </r>
    <r>
      <rPr>
        <vertAlign val="subscript"/>
        <sz val="10"/>
        <color indexed="8"/>
        <rFont val="Calibri"/>
        <family val="2"/>
        <charset val="163"/>
        <scheme val="minor"/>
      </rPr>
      <t>s</t>
    </r>
  </si>
  <si>
    <r>
      <t>R</t>
    </r>
    <r>
      <rPr>
        <vertAlign val="subscript"/>
        <sz val="10"/>
        <color indexed="8"/>
        <rFont val="Calibri"/>
        <family val="2"/>
        <charset val="163"/>
        <scheme val="minor"/>
      </rPr>
      <t>s,n</t>
    </r>
  </si>
  <si>
    <r>
      <t>R</t>
    </r>
    <r>
      <rPr>
        <vertAlign val="subscript"/>
        <sz val="10"/>
        <color indexed="8"/>
        <rFont val="Calibri"/>
        <family val="2"/>
        <charset val="163"/>
        <scheme val="minor"/>
      </rPr>
      <t>b(long)</t>
    </r>
  </si>
  <si>
    <r>
      <t>Giá trị tính toán cường độ chịu nén dọc trục R</t>
    </r>
    <r>
      <rPr>
        <vertAlign val="subscript"/>
        <sz val="10"/>
        <rFont val="Calibri"/>
        <family val="2"/>
        <charset val="163"/>
        <scheme val="minor"/>
      </rPr>
      <t>b</t>
    </r>
    <r>
      <rPr>
        <sz val="10"/>
        <rFont val="Calibri"/>
        <family val="2"/>
        <charset val="163"/>
        <scheme val="minor"/>
      </rPr>
      <t>= γ</t>
    </r>
    <r>
      <rPr>
        <vertAlign val="subscript"/>
        <sz val="10"/>
        <rFont val="Calibri"/>
        <family val="2"/>
        <charset val="163"/>
        <scheme val="minor"/>
      </rPr>
      <t>bi</t>
    </r>
    <r>
      <rPr>
        <sz val="10"/>
        <rFont val="Calibri"/>
        <family val="2"/>
        <charset val="163"/>
        <scheme val="minor"/>
      </rPr>
      <t>*R</t>
    </r>
    <r>
      <rPr>
        <vertAlign val="subscript"/>
        <sz val="10"/>
        <rFont val="Calibri"/>
        <family val="2"/>
        <charset val="163"/>
        <scheme val="minor"/>
      </rPr>
      <t>b,n</t>
    </r>
    <r>
      <rPr>
        <sz val="10"/>
        <rFont val="Calibri"/>
        <family val="2"/>
        <charset val="163"/>
        <scheme val="minor"/>
      </rPr>
      <t xml:space="preserve"> /γ</t>
    </r>
    <r>
      <rPr>
        <vertAlign val="subscript"/>
        <sz val="10"/>
        <rFont val="Calibri"/>
        <family val="2"/>
        <charset val="163"/>
        <scheme val="minor"/>
      </rPr>
      <t>bc</t>
    </r>
    <r>
      <rPr>
        <sz val="10"/>
        <rFont val="Calibri"/>
        <family val="2"/>
        <charset val="163"/>
        <scheme val="minor"/>
      </rPr>
      <t xml:space="preserve"> , khi có tác dụng dài hạn của tải trọng</t>
    </r>
  </si>
  <si>
    <r>
      <t>R</t>
    </r>
    <r>
      <rPr>
        <vertAlign val="subscript"/>
        <sz val="10"/>
        <color indexed="8"/>
        <rFont val="Calibri"/>
        <family val="2"/>
        <charset val="163"/>
        <scheme val="minor"/>
      </rPr>
      <t>b(short)</t>
    </r>
  </si>
  <si>
    <r>
      <t>Giá trị tính toán cường độ chịu nén dọc trục R</t>
    </r>
    <r>
      <rPr>
        <vertAlign val="subscript"/>
        <sz val="10"/>
        <rFont val="Calibri"/>
        <family val="2"/>
        <charset val="163"/>
        <scheme val="minor"/>
      </rPr>
      <t>b</t>
    </r>
    <r>
      <rPr>
        <sz val="10"/>
        <rFont val="Calibri"/>
        <family val="2"/>
        <charset val="163"/>
        <scheme val="minor"/>
      </rPr>
      <t>= γ</t>
    </r>
    <r>
      <rPr>
        <vertAlign val="subscript"/>
        <sz val="10"/>
        <rFont val="Calibri"/>
        <family val="2"/>
        <charset val="163"/>
        <scheme val="minor"/>
      </rPr>
      <t>bi</t>
    </r>
    <r>
      <rPr>
        <sz val="10"/>
        <rFont val="Calibri"/>
        <family val="2"/>
        <charset val="163"/>
        <scheme val="minor"/>
      </rPr>
      <t>*R</t>
    </r>
    <r>
      <rPr>
        <vertAlign val="subscript"/>
        <sz val="10"/>
        <rFont val="Calibri"/>
        <family val="2"/>
        <charset val="163"/>
        <scheme val="minor"/>
      </rPr>
      <t>b,n</t>
    </r>
    <r>
      <rPr>
        <sz val="10"/>
        <rFont val="Calibri"/>
        <family val="2"/>
        <charset val="163"/>
        <scheme val="minor"/>
      </rPr>
      <t xml:space="preserve"> /γ</t>
    </r>
    <r>
      <rPr>
        <vertAlign val="subscript"/>
        <sz val="10"/>
        <rFont val="Calibri"/>
        <family val="2"/>
        <charset val="163"/>
        <scheme val="minor"/>
      </rPr>
      <t>bc</t>
    </r>
    <r>
      <rPr>
        <sz val="10"/>
        <rFont val="Calibri"/>
        <family val="2"/>
        <charset val="163"/>
        <scheme val="minor"/>
      </rPr>
      <t xml:space="preserve"> , khi có tác dụng ngắn hạn của tải trọng</t>
    </r>
  </si>
  <si>
    <r>
      <t>R</t>
    </r>
    <r>
      <rPr>
        <vertAlign val="subscript"/>
        <sz val="10"/>
        <color indexed="8"/>
        <rFont val="Calibri"/>
        <family val="2"/>
        <charset val="163"/>
        <scheme val="minor"/>
      </rPr>
      <t>bt(long)</t>
    </r>
  </si>
  <si>
    <r>
      <t>Giá trị tính toán cường độ chịu kéo dọc trục R</t>
    </r>
    <r>
      <rPr>
        <vertAlign val="subscript"/>
        <sz val="10"/>
        <rFont val="Calibri"/>
        <family val="2"/>
        <charset val="163"/>
        <scheme val="minor"/>
      </rPr>
      <t>bt</t>
    </r>
    <r>
      <rPr>
        <sz val="10"/>
        <rFont val="Calibri"/>
        <family val="2"/>
        <charset val="163"/>
        <scheme val="minor"/>
      </rPr>
      <t>= R</t>
    </r>
    <r>
      <rPr>
        <vertAlign val="subscript"/>
        <sz val="10"/>
        <rFont val="Calibri"/>
        <family val="2"/>
        <charset val="163"/>
        <scheme val="minor"/>
      </rPr>
      <t>bt,n</t>
    </r>
    <r>
      <rPr>
        <sz val="10"/>
        <rFont val="Calibri"/>
        <family val="2"/>
        <charset val="163"/>
        <scheme val="minor"/>
      </rPr>
      <t xml:space="preserve"> /γ</t>
    </r>
    <r>
      <rPr>
        <vertAlign val="subscript"/>
        <sz val="10"/>
        <rFont val="Calibri"/>
        <family val="2"/>
        <charset val="163"/>
        <scheme val="minor"/>
      </rPr>
      <t>bt</t>
    </r>
    <r>
      <rPr>
        <sz val="10"/>
        <rFont val="Calibri"/>
        <family val="2"/>
        <charset val="163"/>
        <scheme val="minor"/>
      </rPr>
      <t xml:space="preserve"> , khi có tác dụng dài hạn của tải trọng</t>
    </r>
  </si>
  <si>
    <r>
      <t>R</t>
    </r>
    <r>
      <rPr>
        <vertAlign val="subscript"/>
        <sz val="10"/>
        <color indexed="8"/>
        <rFont val="Calibri"/>
        <family val="2"/>
        <charset val="163"/>
        <scheme val="minor"/>
      </rPr>
      <t>bt(short)</t>
    </r>
  </si>
  <si>
    <r>
      <t>Giá trị tính toán cường độ chịu kéo dọc trục R</t>
    </r>
    <r>
      <rPr>
        <vertAlign val="subscript"/>
        <sz val="10"/>
        <rFont val="Calibri"/>
        <family val="2"/>
        <charset val="163"/>
        <scheme val="minor"/>
      </rPr>
      <t>bt</t>
    </r>
    <r>
      <rPr>
        <sz val="10"/>
        <rFont val="Calibri"/>
        <family val="2"/>
        <charset val="163"/>
        <scheme val="minor"/>
      </rPr>
      <t>= R</t>
    </r>
    <r>
      <rPr>
        <vertAlign val="subscript"/>
        <sz val="10"/>
        <rFont val="Calibri"/>
        <family val="2"/>
        <charset val="163"/>
        <scheme val="minor"/>
      </rPr>
      <t>bt,n</t>
    </r>
    <r>
      <rPr>
        <sz val="10"/>
        <rFont val="Calibri"/>
        <family val="2"/>
        <charset val="163"/>
        <scheme val="minor"/>
      </rPr>
      <t xml:space="preserve"> /γ</t>
    </r>
    <r>
      <rPr>
        <vertAlign val="subscript"/>
        <sz val="10"/>
        <rFont val="Calibri"/>
        <family val="2"/>
        <charset val="163"/>
        <scheme val="minor"/>
      </rPr>
      <t>bt</t>
    </r>
    <r>
      <rPr>
        <sz val="10"/>
        <rFont val="Calibri"/>
        <family val="2"/>
        <charset val="163"/>
        <scheme val="minor"/>
      </rPr>
      <t xml:space="preserve"> , khi có tác dụng ngắn hạn của tải trọng</t>
    </r>
  </si>
  <si>
    <r>
      <t>R</t>
    </r>
    <r>
      <rPr>
        <vertAlign val="subscript"/>
        <sz val="10"/>
        <color indexed="8"/>
        <rFont val="Calibri"/>
        <family val="2"/>
        <charset val="163"/>
        <scheme val="minor"/>
      </rPr>
      <t>s</t>
    </r>
  </si>
  <si>
    <r>
      <t>Giá trị tính toán cường độ chịu kéo của thép R</t>
    </r>
    <r>
      <rPr>
        <vertAlign val="subscript"/>
        <sz val="10"/>
        <rFont val="Calibri"/>
        <family val="2"/>
        <charset val="163"/>
        <scheme val="minor"/>
      </rPr>
      <t>s</t>
    </r>
    <r>
      <rPr>
        <sz val="10"/>
        <rFont val="Calibri"/>
        <family val="2"/>
        <charset val="163"/>
        <scheme val="minor"/>
      </rPr>
      <t>= γ</t>
    </r>
    <r>
      <rPr>
        <vertAlign val="subscript"/>
        <sz val="10"/>
        <rFont val="Calibri"/>
        <family val="2"/>
        <charset val="163"/>
        <scheme val="minor"/>
      </rPr>
      <t>si</t>
    </r>
    <r>
      <rPr>
        <sz val="10"/>
        <rFont val="Calibri"/>
        <family val="2"/>
        <charset val="163"/>
        <scheme val="minor"/>
      </rPr>
      <t>*R</t>
    </r>
    <r>
      <rPr>
        <vertAlign val="subscript"/>
        <sz val="10"/>
        <rFont val="Calibri"/>
        <family val="2"/>
        <charset val="163"/>
        <scheme val="minor"/>
      </rPr>
      <t>s,n</t>
    </r>
    <r>
      <rPr>
        <sz val="10"/>
        <rFont val="Calibri"/>
        <family val="2"/>
        <charset val="163"/>
        <scheme val="minor"/>
      </rPr>
      <t>/γ</t>
    </r>
    <r>
      <rPr>
        <vertAlign val="subscript"/>
        <sz val="10"/>
        <rFont val="Calibri"/>
        <family val="2"/>
        <charset val="163"/>
        <scheme val="minor"/>
      </rPr>
      <t>s</t>
    </r>
  </si>
  <si>
    <r>
      <t>R</t>
    </r>
    <r>
      <rPr>
        <vertAlign val="subscript"/>
        <sz val="10"/>
        <color indexed="8"/>
        <rFont val="Calibri"/>
        <family val="2"/>
        <charset val="163"/>
        <scheme val="minor"/>
      </rPr>
      <t>sc(long)</t>
    </r>
  </si>
  <si>
    <r>
      <t>R</t>
    </r>
    <r>
      <rPr>
        <vertAlign val="subscript"/>
        <sz val="10"/>
        <color indexed="8"/>
        <rFont val="Calibri"/>
        <family val="2"/>
        <charset val="163"/>
        <scheme val="minor"/>
      </rPr>
      <t>sc(short)</t>
    </r>
  </si>
  <si>
    <r>
      <t>R</t>
    </r>
    <r>
      <rPr>
        <vertAlign val="subscript"/>
        <sz val="10"/>
        <color indexed="8"/>
        <rFont val="Calibri"/>
        <family val="2"/>
        <charset val="163"/>
        <scheme val="minor"/>
      </rPr>
      <t>sw</t>
    </r>
  </si>
  <si>
    <r>
      <t>ε</t>
    </r>
    <r>
      <rPr>
        <vertAlign val="subscript"/>
        <sz val="10"/>
        <color indexed="8"/>
        <rFont val="Calibri"/>
        <family val="2"/>
        <charset val="163"/>
        <scheme val="minor"/>
      </rPr>
      <t>b0</t>
    </r>
  </si>
  <si>
    <r>
      <t>ε</t>
    </r>
    <r>
      <rPr>
        <vertAlign val="subscript"/>
        <sz val="10"/>
        <color indexed="8"/>
        <rFont val="Calibri"/>
        <family val="2"/>
        <charset val="163"/>
        <scheme val="minor"/>
      </rPr>
      <t>b1</t>
    </r>
  </si>
  <si>
    <r>
      <t>là ε</t>
    </r>
    <r>
      <rPr>
        <vertAlign val="subscript"/>
        <sz val="10"/>
        <rFont val="Calibri"/>
        <family val="2"/>
        <charset val="163"/>
        <scheme val="minor"/>
      </rPr>
      <t>b1,red</t>
    </r>
  </si>
  <si>
    <r>
      <t>ε</t>
    </r>
    <r>
      <rPr>
        <vertAlign val="subscript"/>
        <sz val="10"/>
        <color indexed="8"/>
        <rFont val="Calibri"/>
        <family val="2"/>
        <charset val="163"/>
        <scheme val="minor"/>
      </rPr>
      <t>b2</t>
    </r>
  </si>
  <si>
    <r>
      <t>ε</t>
    </r>
    <r>
      <rPr>
        <vertAlign val="subscript"/>
        <sz val="10"/>
        <color indexed="8"/>
        <rFont val="Calibri"/>
        <family val="2"/>
        <charset val="163"/>
        <scheme val="minor"/>
      </rPr>
      <t>bt0</t>
    </r>
  </si>
  <si>
    <r>
      <t>ε</t>
    </r>
    <r>
      <rPr>
        <vertAlign val="subscript"/>
        <sz val="10"/>
        <color indexed="8"/>
        <rFont val="Calibri"/>
        <family val="2"/>
        <charset val="163"/>
        <scheme val="minor"/>
      </rPr>
      <t>bt1</t>
    </r>
  </si>
  <si>
    <r>
      <t>ε</t>
    </r>
    <r>
      <rPr>
        <vertAlign val="subscript"/>
        <sz val="10"/>
        <color indexed="8"/>
        <rFont val="Calibri"/>
        <family val="2"/>
        <charset val="163"/>
        <scheme val="minor"/>
      </rPr>
      <t>bt2</t>
    </r>
  </si>
  <si>
    <r>
      <t>ε</t>
    </r>
    <r>
      <rPr>
        <vertAlign val="subscript"/>
        <sz val="10"/>
        <color indexed="8"/>
        <rFont val="Calibri"/>
        <family val="2"/>
        <charset val="163"/>
        <scheme val="minor"/>
      </rPr>
      <t>s0</t>
    </r>
  </si>
  <si>
    <r>
      <t>Lấy theo công thức cốt thép có giới hạn chảy thực tế R</t>
    </r>
    <r>
      <rPr>
        <vertAlign val="subscript"/>
        <sz val="10"/>
        <rFont val="Calibri"/>
        <family val="2"/>
        <charset val="163"/>
        <scheme val="minor"/>
      </rPr>
      <t>s</t>
    </r>
    <r>
      <rPr>
        <sz val="10"/>
        <rFont val="Calibri"/>
        <family val="2"/>
        <charset val="163"/>
        <scheme val="minor"/>
      </rPr>
      <t>/E</t>
    </r>
    <r>
      <rPr>
        <vertAlign val="subscript"/>
        <sz val="10"/>
        <rFont val="Calibri"/>
        <family val="2"/>
        <charset val="163"/>
        <scheme val="minor"/>
      </rPr>
      <t>s</t>
    </r>
  </si>
  <si>
    <r>
      <t>ε</t>
    </r>
    <r>
      <rPr>
        <vertAlign val="subscript"/>
        <sz val="10"/>
        <color indexed="8"/>
        <rFont val="Calibri"/>
        <family val="2"/>
        <charset val="163"/>
        <scheme val="minor"/>
      </rPr>
      <t>s2</t>
    </r>
  </si>
  <si>
    <r>
      <t>γ</t>
    </r>
    <r>
      <rPr>
        <vertAlign val="subscript"/>
        <sz val="10"/>
        <rFont val="Calibri"/>
        <family val="2"/>
        <charset val="163"/>
        <scheme val="minor"/>
      </rPr>
      <t>b</t>
    </r>
  </si>
  <si>
    <r>
      <t>γ</t>
    </r>
    <r>
      <rPr>
        <vertAlign val="subscript"/>
        <sz val="10"/>
        <rFont val="Calibri"/>
        <family val="2"/>
        <charset val="163"/>
        <scheme val="minor"/>
      </rPr>
      <t>bt</t>
    </r>
  </si>
  <si>
    <r>
      <t>γ</t>
    </r>
    <r>
      <rPr>
        <vertAlign val="subscript"/>
        <sz val="10"/>
        <color indexed="8"/>
        <rFont val="Calibri"/>
        <family val="2"/>
        <charset val="163"/>
        <scheme val="minor"/>
      </rPr>
      <t>s</t>
    </r>
  </si>
  <si>
    <r>
      <t>γ</t>
    </r>
    <r>
      <rPr>
        <vertAlign val="subscript"/>
        <sz val="10"/>
        <color indexed="8"/>
        <rFont val="Calibri"/>
        <family val="2"/>
        <charset val="163"/>
        <scheme val="minor"/>
      </rPr>
      <t>s1</t>
    </r>
  </si>
  <si>
    <r>
      <t>γ</t>
    </r>
    <r>
      <rPr>
        <vertAlign val="subscript"/>
        <sz val="10"/>
        <rFont val="Calibri"/>
        <family val="2"/>
        <charset val="163"/>
        <scheme val="minor"/>
      </rPr>
      <t>si</t>
    </r>
    <r>
      <rPr>
        <sz val="10"/>
        <rFont val="Calibri"/>
        <family val="2"/>
        <charset val="163"/>
        <scheme val="minor"/>
      </rPr>
      <t xml:space="preserve"> ( theo trang 45, TCVN 5574 - 2018 chưa nói rõ, SP.63.13330.12, bản</t>
    </r>
  </si>
  <si>
    <r>
      <t>γ</t>
    </r>
    <r>
      <rPr>
        <vertAlign val="subscript"/>
        <sz val="10"/>
        <rFont val="Calibri"/>
        <family val="2"/>
        <charset val="163"/>
        <scheme val="minor"/>
      </rPr>
      <t>b1</t>
    </r>
  </si>
  <si>
    <r>
      <t>γ</t>
    </r>
    <r>
      <rPr>
        <vertAlign val="subscript"/>
        <sz val="10"/>
        <rFont val="Calibri"/>
        <family val="2"/>
        <charset val="163"/>
        <scheme val="minor"/>
      </rPr>
      <t>b2</t>
    </r>
  </si>
  <si>
    <r>
      <t>γ</t>
    </r>
    <r>
      <rPr>
        <vertAlign val="subscript"/>
        <sz val="10"/>
        <rFont val="Calibri"/>
        <family val="2"/>
        <charset val="163"/>
        <scheme val="minor"/>
      </rPr>
      <t>b3</t>
    </r>
  </si>
  <si>
    <r>
      <t>γ</t>
    </r>
    <r>
      <rPr>
        <vertAlign val="subscript"/>
        <sz val="10"/>
        <rFont val="Calibri"/>
        <family val="2"/>
        <charset val="163"/>
        <scheme val="minor"/>
      </rPr>
      <t>b4</t>
    </r>
  </si>
  <si>
    <r>
      <t>γ</t>
    </r>
    <r>
      <rPr>
        <vertAlign val="subscript"/>
        <sz val="10"/>
        <rFont val="Calibri"/>
        <family val="2"/>
        <charset val="163"/>
        <scheme val="minor"/>
      </rPr>
      <t>b5</t>
    </r>
  </si>
  <si>
    <t>1. VẬT LIỆU SỬ DỤNG CẤU KIỆN BTCT TRONG ETABS V17 THEO TCVN 5574-2018</t>
  </si>
  <si>
    <t>1.1.2. Allowables  - Cường độ tính toán, được sử dụng trong thiết kế cốt thép</t>
  </si>
  <si>
    <t>1.1.1. Material Properties - Cường độ tiêu chuẩn Vật liệu, được sử dụng lúc khai báo vật liệu đầu vào</t>
  </si>
  <si>
    <t>1.2.1. Bê tông</t>
  </si>
  <si>
    <t>1.2. Biến dạng (Strain)</t>
  </si>
  <si>
    <t>MPa</t>
  </si>
  <si>
    <t>Giá trị tính toán cường độ chịu nén của thép, khi có tác dụng dài hạn của tải trọng &lt;= 500MPa</t>
  </si>
  <si>
    <t>Biến dạng tới hạn lấy bằng 0.025</t>
  </si>
  <si>
    <t>1.1. Cường độ (Strength)</t>
  </si>
  <si>
    <t>Biến dạng bê tông lấy theo sơ đồ 2 đoạn thẳng</t>
  </si>
  <si>
    <t>* Biến dạng nén</t>
  </si>
  <si>
    <t>* Biến dạng kéo</t>
  </si>
  <si>
    <r>
      <t>ε</t>
    </r>
    <r>
      <rPr>
        <vertAlign val="subscript"/>
        <sz val="10"/>
        <rFont val="Calibri"/>
        <family val="2"/>
        <charset val="163"/>
        <scheme val="minor"/>
      </rPr>
      <t>bt</t>
    </r>
    <r>
      <rPr>
        <sz val="10"/>
        <rFont val="Calibri"/>
        <family val="2"/>
        <charset val="163"/>
        <scheme val="minor"/>
      </rPr>
      <t xml:space="preserve"> (dài hạn)</t>
    </r>
  </si>
  <si>
    <r>
      <t>ε</t>
    </r>
    <r>
      <rPr>
        <vertAlign val="subscript"/>
        <sz val="10"/>
        <rFont val="Calibri"/>
        <family val="2"/>
        <charset val="163"/>
        <scheme val="minor"/>
      </rPr>
      <t>b</t>
    </r>
    <r>
      <rPr>
        <sz val="10"/>
        <rFont val="Calibri"/>
        <family val="2"/>
        <charset val="163"/>
        <scheme val="minor"/>
      </rPr>
      <t xml:space="preserve"> (dài hạn)</t>
    </r>
  </si>
  <si>
    <r>
      <t>ε</t>
    </r>
    <r>
      <rPr>
        <vertAlign val="subscript"/>
        <sz val="10"/>
        <rFont val="Calibri"/>
        <family val="2"/>
        <charset val="163"/>
        <scheme val="minor"/>
      </rPr>
      <t>b</t>
    </r>
    <r>
      <rPr>
        <sz val="10"/>
        <rFont val="Calibri"/>
        <family val="2"/>
        <charset val="163"/>
        <scheme val="minor"/>
      </rPr>
      <t xml:space="preserve"> (ngắn hạn)</t>
    </r>
  </si>
  <si>
    <r>
      <t>ε</t>
    </r>
    <r>
      <rPr>
        <vertAlign val="subscript"/>
        <sz val="10"/>
        <rFont val="Calibri"/>
        <family val="2"/>
        <charset val="163"/>
        <scheme val="minor"/>
      </rPr>
      <t>bt</t>
    </r>
    <r>
      <rPr>
        <sz val="10"/>
        <rFont val="Calibri"/>
        <family val="2"/>
        <charset val="163"/>
        <scheme val="minor"/>
      </rPr>
      <t xml:space="preserve"> (ngắn hạn)</t>
    </r>
  </si>
  <si>
    <t>1.2.2. Cốt thép</t>
  </si>
  <si>
    <r>
      <t>ε</t>
    </r>
    <r>
      <rPr>
        <vertAlign val="subscript"/>
        <sz val="10"/>
        <color indexed="8"/>
        <rFont val="Calibri"/>
        <family val="2"/>
        <charset val="163"/>
        <scheme val="minor"/>
      </rPr>
      <t>s</t>
    </r>
  </si>
  <si>
    <t>1.3. Các thông số thiết kế</t>
  </si>
  <si>
    <t>1.3.1. Thông số chung</t>
  </si>
  <si>
    <t>1.3.2. Các hệ số điều kiện làm việc của Bê tông (Xem trang 27 - SP.63.13330.12 và trang 33 - TCVN 5574-2018)</t>
  </si>
  <si>
    <t xml:space="preserve"> tiếng Anh cũng chưa nói rõ, tạm tham khảo TCVN 356-2005)</t>
  </si>
  <si>
    <t>VẬT LIỆU BÊ TÔNG THEO TCVN 356-2005</t>
  </si>
  <si>
    <t>TCVN 356-2005 - EURCODE</t>
  </si>
  <si>
    <t>Giá trị</t>
  </si>
  <si>
    <t>Đơn vị</t>
  </si>
  <si>
    <r>
      <t>R</t>
    </r>
    <r>
      <rPr>
        <vertAlign val="subscript"/>
        <sz val="10"/>
        <rFont val="Calibri"/>
        <family val="2"/>
        <charset val="163"/>
        <scheme val="minor"/>
      </rPr>
      <t>bt</t>
    </r>
  </si>
  <si>
    <r>
      <t>R</t>
    </r>
    <r>
      <rPr>
        <vertAlign val="subscript"/>
        <sz val="10"/>
        <rFont val="Calibri"/>
        <family val="2"/>
        <charset val="163"/>
        <scheme val="minor"/>
      </rPr>
      <t>b</t>
    </r>
  </si>
  <si>
    <r>
      <t>R</t>
    </r>
    <r>
      <rPr>
        <b/>
        <vertAlign val="subscript"/>
        <sz val="10"/>
        <rFont val="Calibri"/>
        <family val="2"/>
        <charset val="163"/>
        <scheme val="minor"/>
      </rPr>
      <t>bt,n</t>
    </r>
  </si>
  <si>
    <r>
      <t>R</t>
    </r>
    <r>
      <rPr>
        <b/>
        <vertAlign val="subscript"/>
        <sz val="10"/>
        <rFont val="Calibri"/>
        <family val="2"/>
        <charset val="163"/>
        <scheme val="minor"/>
      </rPr>
      <t>b,n</t>
    </r>
  </si>
  <si>
    <r>
      <t>Với γ</t>
    </r>
    <r>
      <rPr>
        <vertAlign val="subscript"/>
        <sz val="10"/>
        <rFont val="Calibri"/>
        <family val="2"/>
        <charset val="163"/>
        <scheme val="minor"/>
      </rPr>
      <t xml:space="preserve">bi </t>
    </r>
    <r>
      <rPr>
        <sz val="10"/>
        <rFont val="Calibri"/>
        <family val="2"/>
        <charset val="163"/>
        <scheme val="minor"/>
      </rPr>
      <t>= 1</t>
    </r>
  </si>
  <si>
    <r>
      <t>R</t>
    </r>
    <r>
      <rPr>
        <vertAlign val="subscript"/>
        <sz val="10"/>
        <rFont val="Calibri"/>
        <family val="2"/>
        <charset val="163"/>
        <scheme val="minor"/>
      </rPr>
      <t>s</t>
    </r>
    <r>
      <rPr>
        <sz val="10"/>
        <rFont val="Calibri"/>
        <family val="2"/>
        <charset val="163"/>
        <scheme val="minor"/>
      </rPr>
      <t>=R</t>
    </r>
    <r>
      <rPr>
        <vertAlign val="subscript"/>
        <sz val="10"/>
        <rFont val="Calibri"/>
        <family val="2"/>
        <charset val="163"/>
        <scheme val="minor"/>
      </rPr>
      <t>sc</t>
    </r>
  </si>
  <si>
    <r>
      <t>R</t>
    </r>
    <r>
      <rPr>
        <vertAlign val="subscript"/>
        <sz val="10"/>
        <rFont val="Calibri"/>
        <family val="2"/>
        <charset val="163"/>
        <scheme val="minor"/>
      </rPr>
      <t>sw</t>
    </r>
  </si>
  <si>
    <r>
      <t>R</t>
    </r>
    <r>
      <rPr>
        <vertAlign val="subscript"/>
        <sz val="10"/>
        <rFont val="Calibri"/>
        <family val="2"/>
        <charset val="163"/>
        <scheme val="minor"/>
      </rPr>
      <t>s,n</t>
    </r>
    <r>
      <rPr>
        <sz val="10"/>
        <rFont val="Calibri"/>
        <family val="2"/>
        <charset val="163"/>
        <scheme val="minor"/>
      </rPr>
      <t>=R</t>
    </r>
    <r>
      <rPr>
        <vertAlign val="subscript"/>
        <sz val="10"/>
        <rFont val="Calibri"/>
        <family val="2"/>
        <charset val="163"/>
        <scheme val="minor"/>
      </rPr>
      <t>sc,n</t>
    </r>
  </si>
  <si>
    <r>
      <t>R</t>
    </r>
    <r>
      <rPr>
        <vertAlign val="subscript"/>
        <sz val="10"/>
        <rFont val="Calibri"/>
        <family val="2"/>
        <charset val="163"/>
        <scheme val="minor"/>
      </rPr>
      <t>sw,n</t>
    </r>
  </si>
  <si>
    <r>
      <t>R</t>
    </r>
    <r>
      <rPr>
        <vertAlign val="subscript"/>
        <sz val="10"/>
        <rFont val="Calibri"/>
        <family val="2"/>
        <charset val="163"/>
        <scheme val="minor"/>
      </rPr>
      <t>u,n</t>
    </r>
  </si>
  <si>
    <r>
      <t>γ</t>
    </r>
    <r>
      <rPr>
        <vertAlign val="subscript"/>
        <sz val="10"/>
        <rFont val="Calibri"/>
        <family val="2"/>
        <charset val="163"/>
        <scheme val="minor"/>
      </rPr>
      <t>s</t>
    </r>
  </si>
  <si>
    <r>
      <t>R</t>
    </r>
    <r>
      <rPr>
        <vertAlign val="subscript"/>
        <sz val="10"/>
        <rFont val="Calibri"/>
        <family val="2"/>
        <charset val="163"/>
        <scheme val="minor"/>
      </rPr>
      <t>sc(short)</t>
    </r>
  </si>
  <si>
    <r>
      <t>Với γ</t>
    </r>
    <r>
      <rPr>
        <vertAlign val="subscript"/>
        <sz val="10"/>
        <rFont val="Calibri"/>
        <family val="2"/>
        <charset val="163"/>
        <scheme val="minor"/>
      </rPr>
      <t xml:space="preserve">si </t>
    </r>
    <r>
      <rPr>
        <sz val="10"/>
        <rFont val="Calibri"/>
        <family val="2"/>
        <charset val="163"/>
        <scheme val="minor"/>
      </rPr>
      <t>= 1</t>
    </r>
  </si>
  <si>
    <t>Nhóm</t>
  </si>
  <si>
    <t>NHÓM</t>
  </si>
  <si>
    <t>2. Cường độ vật liệu  cốt thép bảng tra tiêu chuẩn 5574-2018</t>
  </si>
  <si>
    <r>
      <t>R</t>
    </r>
    <r>
      <rPr>
        <b/>
        <vertAlign val="subscript"/>
        <sz val="10"/>
        <rFont val="Calibri"/>
        <family val="2"/>
        <charset val="163"/>
        <scheme val="minor"/>
      </rPr>
      <t>b</t>
    </r>
  </si>
  <si>
    <r>
      <t>R</t>
    </r>
    <r>
      <rPr>
        <b/>
        <vertAlign val="subscript"/>
        <sz val="10"/>
        <rFont val="Calibri"/>
        <family val="2"/>
        <charset val="163"/>
        <scheme val="minor"/>
      </rPr>
      <t>bt</t>
    </r>
  </si>
  <si>
    <r>
      <t>R</t>
    </r>
    <r>
      <rPr>
        <b/>
        <vertAlign val="subscript"/>
        <sz val="10"/>
        <rFont val="Calibri"/>
        <family val="2"/>
        <charset val="163"/>
        <scheme val="minor"/>
      </rPr>
      <t>b,ser</t>
    </r>
  </si>
  <si>
    <r>
      <t>R</t>
    </r>
    <r>
      <rPr>
        <b/>
        <vertAlign val="subscript"/>
        <sz val="10"/>
        <rFont val="Calibri"/>
        <family val="2"/>
        <charset val="163"/>
        <scheme val="minor"/>
      </rPr>
      <t>bt,ser</t>
    </r>
  </si>
  <si>
    <r>
      <t>E</t>
    </r>
    <r>
      <rPr>
        <b/>
        <vertAlign val="subscript"/>
        <sz val="10"/>
        <rFont val="Calibri"/>
        <family val="2"/>
        <charset val="163"/>
        <scheme val="minor"/>
      </rPr>
      <t>b</t>
    </r>
  </si>
  <si>
    <r>
      <t>f</t>
    </r>
    <r>
      <rPr>
        <b/>
        <vertAlign val="subscript"/>
        <sz val="10"/>
        <rFont val="Calibri"/>
        <family val="2"/>
        <charset val="163"/>
        <scheme val="minor"/>
      </rPr>
      <t>ctm</t>
    </r>
  </si>
  <si>
    <r>
      <t>R</t>
    </r>
    <r>
      <rPr>
        <b/>
        <vertAlign val="subscript"/>
        <sz val="10"/>
        <rFont val="Calibri"/>
        <family val="2"/>
        <charset val="163"/>
        <scheme val="minor"/>
      </rPr>
      <t>b</t>
    </r>
    <r>
      <rPr>
        <b/>
        <sz val="10"/>
        <rFont val="Calibri"/>
        <family val="2"/>
        <charset val="163"/>
        <scheme val="minor"/>
      </rPr>
      <t xml:space="preserve"> = </t>
    </r>
  </si>
  <si>
    <r>
      <t>R</t>
    </r>
    <r>
      <rPr>
        <b/>
        <vertAlign val="subscript"/>
        <sz val="10"/>
        <rFont val="Calibri"/>
        <family val="2"/>
        <charset val="163"/>
        <scheme val="minor"/>
      </rPr>
      <t>bt</t>
    </r>
    <r>
      <rPr>
        <b/>
        <sz val="10"/>
        <rFont val="Calibri"/>
        <family val="2"/>
        <charset val="163"/>
        <scheme val="minor"/>
      </rPr>
      <t xml:space="preserve"> = </t>
    </r>
  </si>
  <si>
    <r>
      <t>R</t>
    </r>
    <r>
      <rPr>
        <b/>
        <vertAlign val="subscript"/>
        <sz val="10"/>
        <rFont val="Calibri"/>
        <family val="2"/>
        <charset val="163"/>
        <scheme val="minor"/>
      </rPr>
      <t>b,ser</t>
    </r>
    <r>
      <rPr>
        <b/>
        <sz val="10"/>
        <rFont val="Calibri"/>
        <family val="2"/>
        <charset val="163"/>
        <scheme val="minor"/>
      </rPr>
      <t xml:space="preserve"> = </t>
    </r>
  </si>
  <si>
    <r>
      <t>R</t>
    </r>
    <r>
      <rPr>
        <b/>
        <vertAlign val="subscript"/>
        <sz val="10"/>
        <rFont val="Calibri"/>
        <family val="2"/>
        <charset val="163"/>
        <scheme val="minor"/>
      </rPr>
      <t>bt,ser</t>
    </r>
    <r>
      <rPr>
        <b/>
        <sz val="10"/>
        <rFont val="Calibri"/>
        <family val="2"/>
        <charset val="163"/>
        <scheme val="minor"/>
      </rPr>
      <t xml:space="preserve"> = </t>
    </r>
  </si>
  <si>
    <r>
      <t>E</t>
    </r>
    <r>
      <rPr>
        <b/>
        <vertAlign val="subscript"/>
        <sz val="10"/>
        <rFont val="Calibri"/>
        <family val="2"/>
        <charset val="163"/>
        <scheme val="minor"/>
      </rPr>
      <t>b</t>
    </r>
    <r>
      <rPr>
        <b/>
        <sz val="10"/>
        <rFont val="Calibri"/>
        <family val="2"/>
        <charset val="163"/>
        <scheme val="minor"/>
      </rPr>
      <t xml:space="preserve"> = </t>
    </r>
  </si>
  <si>
    <r>
      <t>f</t>
    </r>
    <r>
      <rPr>
        <b/>
        <vertAlign val="subscript"/>
        <sz val="10"/>
        <rFont val="Calibri"/>
        <family val="2"/>
        <charset val="163"/>
        <scheme val="minor"/>
      </rPr>
      <t>ctm</t>
    </r>
    <r>
      <rPr>
        <b/>
        <sz val="10"/>
        <rFont val="Calibri"/>
        <family val="2"/>
        <charset val="163"/>
        <scheme val="minor"/>
      </rPr>
      <t xml:space="preserve"> = </t>
    </r>
  </si>
  <si>
    <r>
      <t>(N/mm</t>
    </r>
    <r>
      <rPr>
        <i/>
        <vertAlign val="superscript"/>
        <sz val="10"/>
        <rFont val="Calibri"/>
        <family val="2"/>
        <charset val="163"/>
        <scheme val="minor"/>
      </rPr>
      <t>2</t>
    </r>
    <r>
      <rPr>
        <i/>
        <sz val="10"/>
        <rFont val="Calibri"/>
        <family val="2"/>
        <charset val="163"/>
        <scheme val="minor"/>
      </rPr>
      <t>)</t>
    </r>
  </si>
  <si>
    <r>
      <t>f</t>
    </r>
    <r>
      <rPr>
        <b/>
        <vertAlign val="subscript"/>
        <sz val="10"/>
        <rFont val="Calibri"/>
        <family val="2"/>
        <charset val="163"/>
        <scheme val="minor"/>
      </rPr>
      <t>ck</t>
    </r>
  </si>
  <si>
    <r>
      <t>N/mm</t>
    </r>
    <r>
      <rPr>
        <i/>
        <vertAlign val="superscript"/>
        <sz val="10"/>
        <rFont val="Calibri"/>
        <family val="2"/>
        <charset val="163"/>
        <scheme val="minor"/>
      </rPr>
      <t>2</t>
    </r>
  </si>
  <si>
    <t>1. Cường độ vật liệu bê tông bảng tra tiêu chuẩn 5574-2018</t>
  </si>
  <si>
    <t>PHỤ LỤC 1: VẬT LIỆU THEO TCVN 5574-2018</t>
  </si>
  <si>
    <t>PHỤ LỤC 3 : THÔNG SỐ VẬT LIỆU BÊ TÔNG THEO TCVN 356-2005 NHIỀU CẤP BỀN KHÁC NHAU</t>
  </si>
  <si>
    <t>PHỤ LỤC 2: VẬT LIỆU THEO TCVN 5574-2012</t>
  </si>
  <si>
    <t>1. Cường độ vật liệu bê tông bảng tra tiêu chuẩn 5574-2012</t>
  </si>
  <si>
    <t>2. cường độ vật liệu  cốt thép bảng tra tiêu chuẩn 5574-2012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</si>
</sst>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"/>
  </numFmts>
  <fonts count="15">
    <font>
      <sz val="12"/>
      <name val="Times New Roman"/>
    </font>
    <font>
      <sz val="12"/>
      <name val="Times New Roman"/>
      <family val="1"/>
      <charset val="163"/>
    </font>
    <font>
      <sz val="12"/>
      <name val="VNbook-Antiqua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charset val="163"/>
      <scheme val="minor"/>
    </font>
    <font>
      <b/>
      <sz val="10"/>
      <color rgb="FFFF0000"/>
      <name val="Calibri"/>
      <family val="2"/>
      <charset val="163"/>
      <scheme val="minor"/>
    </font>
    <font>
      <sz val="10"/>
      <color theme="1"/>
      <name val="Calibri"/>
      <family val="2"/>
      <charset val="163"/>
      <scheme val="minor"/>
    </font>
    <font>
      <vertAlign val="subscript"/>
      <sz val="10"/>
      <color indexed="8"/>
      <name val="Calibri"/>
      <family val="2"/>
      <charset val="163"/>
      <scheme val="minor"/>
    </font>
    <font>
      <sz val="10"/>
      <color rgb="FFFF0000"/>
      <name val="Calibri"/>
      <family val="2"/>
      <charset val="163"/>
      <scheme val="minor"/>
    </font>
    <font>
      <vertAlign val="subscript"/>
      <sz val="10"/>
      <name val="Calibri"/>
      <family val="2"/>
      <charset val="163"/>
      <scheme val="minor"/>
    </font>
    <font>
      <b/>
      <sz val="10"/>
      <name val="Calibri"/>
      <family val="2"/>
      <charset val="163"/>
      <scheme val="minor"/>
    </font>
    <font>
      <b/>
      <vertAlign val="subscript"/>
      <sz val="10"/>
      <name val="Calibri"/>
      <family val="2"/>
      <charset val="163"/>
      <scheme val="minor"/>
    </font>
    <font>
      <i/>
      <sz val="10"/>
      <name val="Calibri"/>
      <family val="2"/>
      <charset val="163"/>
      <scheme val="minor"/>
    </font>
    <font>
      <i/>
      <sz val="10"/>
      <color theme="1"/>
      <name val="Calibri"/>
      <family val="2"/>
      <charset val="163"/>
      <scheme val="minor"/>
    </font>
    <font>
      <i/>
      <vertAlign val="superscript"/>
      <sz val="10"/>
      <name val="Calibri"/>
      <family val="2"/>
      <charset val="163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13">
    <xf numFmtId="0" fontId="0" fillId="0" borderId="0" xfId="0"/>
    <xf numFmtId="0" fontId="4" fillId="0" borderId="0" xfId="0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3" borderId="2" xfId="2" applyFont="1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3" fontId="4" fillId="0" borderId="4" xfId="2" applyNumberFormat="1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3" fontId="4" fillId="0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0" fontId="4" fillId="3" borderId="1" xfId="2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3" xfId="2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3" fontId="4" fillId="0" borderId="4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vertical="center"/>
    </xf>
    <xf numFmtId="164" fontId="4" fillId="0" borderId="4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4" fillId="5" borderId="7" xfId="0" applyFont="1" applyFill="1" applyBorder="1"/>
    <xf numFmtId="0" fontId="4" fillId="5" borderId="10" xfId="0" applyFont="1" applyFill="1" applyBorder="1"/>
    <xf numFmtId="0" fontId="4" fillId="5" borderId="6" xfId="0" applyFont="1" applyFill="1" applyBorder="1"/>
    <xf numFmtId="0" fontId="4" fillId="5" borderId="11" xfId="0" applyFont="1" applyFill="1" applyBorder="1"/>
    <xf numFmtId="0" fontId="5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horizontal="center"/>
    </xf>
    <xf numFmtId="0" fontId="8" fillId="5" borderId="0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center"/>
    </xf>
    <xf numFmtId="0" fontId="8" fillId="5" borderId="8" xfId="0" applyNumberFormat="1" applyFont="1" applyFill="1" applyBorder="1" applyAlignment="1" applyProtection="1">
      <alignment horizontal="center" vertical="center"/>
      <protection locked="0"/>
    </xf>
    <xf numFmtId="0" fontId="8" fillId="5" borderId="1" xfId="1" applyNumberFormat="1" applyFont="1" applyFill="1" applyBorder="1" applyAlignment="1" applyProtection="1">
      <alignment horizontal="center" vertical="center"/>
      <protection locked="0"/>
    </xf>
    <xf numFmtId="164" fontId="4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2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/>
    <xf numFmtId="0" fontId="13" fillId="5" borderId="0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12" xfId="0" applyFont="1" applyFill="1" applyBorder="1"/>
    <xf numFmtId="0" fontId="4" fillId="5" borderId="13" xfId="0" applyFont="1" applyFill="1" applyBorder="1"/>
    <xf numFmtId="0" fontId="4" fillId="5" borderId="14" xfId="0" applyFont="1" applyFill="1" applyBorder="1"/>
    <xf numFmtId="0" fontId="10" fillId="3" borderId="2" xfId="2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3" fontId="4" fillId="0" borderId="2" xfId="2" applyNumberFormat="1" applyFont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3" fontId="4" fillId="0" borderId="2" xfId="2" applyNumberFormat="1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0" fontId="4" fillId="0" borderId="0" xfId="3" applyFont="1"/>
    <xf numFmtId="0" fontId="10" fillId="0" borderId="0" xfId="3" applyFont="1"/>
    <xf numFmtId="0" fontId="10" fillId="3" borderId="1" xfId="3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4" fillId="0" borderId="0" xfId="3" applyFont="1" applyAlignment="1">
      <alignment horizontal="center"/>
    </xf>
    <xf numFmtId="0" fontId="4" fillId="0" borderId="0" xfId="3" applyFont="1" applyBorder="1"/>
    <xf numFmtId="0" fontId="10" fillId="0" borderId="0" xfId="3" applyFont="1" applyBorder="1" applyAlignment="1">
      <alignment horizontal="left" vertical="center"/>
    </xf>
    <xf numFmtId="0" fontId="12" fillId="0" borderId="0" xfId="3" applyFont="1" applyBorder="1" applyAlignment="1">
      <alignment vertical="center"/>
    </xf>
    <xf numFmtId="0" fontId="10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1" fontId="4" fillId="0" borderId="0" xfId="3" applyNumberFormat="1" applyFont="1" applyBorder="1" applyAlignment="1">
      <alignment horizontal="center" vertical="center"/>
    </xf>
    <xf numFmtId="0" fontId="10" fillId="0" borderId="2" xfId="3" quotePrefix="1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11" fontId="4" fillId="0" borderId="2" xfId="3" applyNumberFormat="1" applyFont="1" applyBorder="1" applyAlignment="1">
      <alignment horizontal="center" vertical="center"/>
    </xf>
    <xf numFmtId="165" fontId="4" fillId="0" borderId="2" xfId="3" quotePrefix="1" applyNumberFormat="1" applyFont="1" applyBorder="1" applyAlignment="1">
      <alignment horizontal="center" vertical="center"/>
    </xf>
    <xf numFmtId="0" fontId="10" fillId="0" borderId="3" xfId="3" quotePrefix="1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11" fontId="4" fillId="0" borderId="3" xfId="3" applyNumberFormat="1" applyFont="1" applyBorder="1" applyAlignment="1">
      <alignment horizontal="center" vertical="center"/>
    </xf>
    <xf numFmtId="165" fontId="4" fillId="0" borderId="3" xfId="3" quotePrefix="1" applyNumberFormat="1" applyFont="1" applyBorder="1" applyAlignment="1">
      <alignment horizontal="center" vertical="center"/>
    </xf>
    <xf numFmtId="165" fontId="4" fillId="0" borderId="3" xfId="3" applyNumberFormat="1" applyFont="1" applyBorder="1" applyAlignment="1">
      <alignment horizontal="center" vertical="center"/>
    </xf>
    <xf numFmtId="2" fontId="4" fillId="0" borderId="3" xfId="3" quotePrefix="1" applyNumberFormat="1" applyFont="1" applyBorder="1" applyAlignment="1">
      <alignment horizontal="center" vertical="center"/>
    </xf>
    <xf numFmtId="2" fontId="4" fillId="0" borderId="3" xfId="3" applyNumberFormat="1" applyFont="1" applyBorder="1" applyAlignment="1">
      <alignment horizontal="center" vertical="center"/>
    </xf>
    <xf numFmtId="0" fontId="10" fillId="0" borderId="4" xfId="3" quotePrefix="1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11" fontId="4" fillId="0" borderId="4" xfId="3" applyNumberFormat="1" applyFont="1" applyBorder="1" applyAlignment="1">
      <alignment horizontal="center" vertical="center"/>
    </xf>
    <xf numFmtId="165" fontId="4" fillId="0" borderId="4" xfId="3" applyNumberFormat="1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Normal_TINH-SA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44</xdr:row>
      <xdr:rowOff>38100</xdr:rowOff>
    </xdr:from>
    <xdr:to>
      <xdr:col>7</xdr:col>
      <xdr:colOff>650413</xdr:colOff>
      <xdr:row>59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8105775"/>
          <a:ext cx="3469813" cy="2505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64</xdr:row>
      <xdr:rowOff>19050</xdr:rowOff>
    </xdr:from>
    <xdr:to>
      <xdr:col>8</xdr:col>
      <xdr:colOff>59419</xdr:colOff>
      <xdr:row>77</xdr:row>
      <xdr:rowOff>133350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9725" y="11439525"/>
          <a:ext cx="3316969" cy="2219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showGridLines="0" tabSelected="1" zoomScaleSheetLayoutView="115" workbookViewId="0">
      <selection activeCell="Q5" sqref="Q5"/>
    </sheetView>
  </sheetViews>
  <sheetFormatPr defaultColWidth="0" defaultRowHeight="13.8"/>
  <cols>
    <col min="1" max="1" width="9" style="1" customWidth="1"/>
    <col min="2" max="2" width="2.59765625" style="1" customWidth="1"/>
    <col min="3" max="3" width="8.19921875" style="1" bestFit="1" customWidth="1"/>
    <col min="4" max="4" width="8.59765625" style="1" bestFit="1" customWidth="1"/>
    <col min="5" max="5" width="9.19921875" style="1" customWidth="1"/>
    <col min="6" max="6" width="8.69921875" style="1" bestFit="1" customWidth="1"/>
    <col min="7" max="7" width="8.69921875" style="1" customWidth="1"/>
    <col min="8" max="8" width="8.59765625" style="1" bestFit="1" customWidth="1"/>
    <col min="9" max="9" width="8.19921875" style="1" bestFit="1" customWidth="1"/>
    <col min="10" max="10" width="8.3984375" style="1" customWidth="1"/>
    <col min="11" max="11" width="8.69921875" style="1" bestFit="1" customWidth="1"/>
    <col min="12" max="12" width="8.5" style="1" bestFit="1" customWidth="1"/>
    <col min="13" max="13" width="8.69921875" style="1" bestFit="1" customWidth="1"/>
    <col min="14" max="14" width="8.19921875" style="1" bestFit="1" customWidth="1"/>
    <col min="15" max="15" width="9" style="1" customWidth="1"/>
    <col min="16" max="16" width="2.59765625" style="1" customWidth="1"/>
    <col min="17" max="17" width="9" style="1" customWidth="1"/>
    <col min="18" max="16384" width="9" style="1" hidden="1"/>
  </cols>
  <sheetData>
    <row r="1" spans="2:16" ht="14.4" thickBot="1"/>
    <row r="2" spans="2:16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2:16">
      <c r="B3" s="40"/>
      <c r="C3" s="21" t="s">
        <v>126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41"/>
    </row>
    <row r="4" spans="2:16">
      <c r="B4" s="40"/>
      <c r="C4" s="21" t="s">
        <v>134</v>
      </c>
      <c r="D4" s="42"/>
      <c r="E4" s="43"/>
      <c r="F4" s="21"/>
      <c r="G4" s="21"/>
      <c r="H4" s="21"/>
      <c r="I4" s="21"/>
      <c r="J4" s="21"/>
      <c r="K4" s="21"/>
      <c r="L4" s="21"/>
      <c r="M4" s="21"/>
      <c r="N4" s="21"/>
      <c r="O4" s="21"/>
      <c r="P4" s="41"/>
    </row>
    <row r="5" spans="2:16">
      <c r="B5" s="40"/>
      <c r="C5" s="21" t="s">
        <v>128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41"/>
    </row>
    <row r="6" spans="2:16">
      <c r="B6" s="40"/>
      <c r="C6" s="21" t="s">
        <v>84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41"/>
    </row>
    <row r="7" spans="2:16" ht="15">
      <c r="B7" s="40"/>
      <c r="C7" s="44" t="s">
        <v>88</v>
      </c>
      <c r="D7" s="44" t="s">
        <v>0</v>
      </c>
      <c r="E7" s="45">
        <v>27000</v>
      </c>
      <c r="F7" s="21" t="s">
        <v>131</v>
      </c>
      <c r="G7" s="21" t="s">
        <v>1</v>
      </c>
      <c r="H7" s="21"/>
      <c r="I7" s="21"/>
      <c r="J7" s="21"/>
      <c r="K7" s="21"/>
      <c r="L7" s="21"/>
      <c r="M7" s="21"/>
      <c r="N7" s="21"/>
      <c r="O7" s="21"/>
      <c r="P7" s="41"/>
    </row>
    <row r="8" spans="2:16" ht="15">
      <c r="B8" s="40"/>
      <c r="C8" s="44" t="s">
        <v>89</v>
      </c>
      <c r="D8" s="44" t="s">
        <v>0</v>
      </c>
      <c r="E8" s="45">
        <v>15</v>
      </c>
      <c r="F8" s="21" t="s">
        <v>131</v>
      </c>
      <c r="G8" s="21" t="s">
        <v>2</v>
      </c>
      <c r="H8" s="21"/>
      <c r="I8" s="21"/>
      <c r="J8" s="21"/>
      <c r="K8" s="21"/>
      <c r="L8" s="21"/>
      <c r="M8" s="21"/>
      <c r="N8" s="21"/>
      <c r="O8" s="21"/>
      <c r="P8" s="41"/>
    </row>
    <row r="9" spans="2:16" ht="15">
      <c r="B9" s="40"/>
      <c r="C9" s="44" t="s">
        <v>90</v>
      </c>
      <c r="D9" s="44" t="s">
        <v>0</v>
      </c>
      <c r="E9" s="45">
        <v>1.35</v>
      </c>
      <c r="F9" s="21" t="s">
        <v>131</v>
      </c>
      <c r="G9" s="21" t="s">
        <v>5</v>
      </c>
      <c r="H9" s="21"/>
      <c r="I9" s="21"/>
      <c r="J9" s="21"/>
      <c r="K9" s="21"/>
      <c r="L9" s="21"/>
      <c r="M9" s="21"/>
      <c r="N9" s="21"/>
      <c r="O9" s="21"/>
      <c r="P9" s="41"/>
    </row>
    <row r="10" spans="2:16">
      <c r="B10" s="40"/>
      <c r="C10" s="46"/>
      <c r="D10" s="46"/>
      <c r="E10" s="47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41"/>
    </row>
    <row r="11" spans="2:16">
      <c r="B11" s="40"/>
      <c r="C11" s="48" t="s">
        <v>85</v>
      </c>
      <c r="D11" s="49"/>
      <c r="E11" s="5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41"/>
    </row>
    <row r="12" spans="2:16" ht="15">
      <c r="B12" s="40"/>
      <c r="C12" s="44" t="s">
        <v>91</v>
      </c>
      <c r="D12" s="44" t="s">
        <v>0</v>
      </c>
      <c r="E12" s="51">
        <v>200000</v>
      </c>
      <c r="F12" s="21" t="s">
        <v>131</v>
      </c>
      <c r="G12" s="21" t="s">
        <v>3</v>
      </c>
      <c r="H12" s="21"/>
      <c r="I12" s="21"/>
      <c r="J12" s="21"/>
      <c r="K12" s="21"/>
      <c r="L12" s="21"/>
      <c r="M12" s="21"/>
      <c r="N12" s="21"/>
      <c r="O12" s="21"/>
      <c r="P12" s="41"/>
    </row>
    <row r="13" spans="2:16" ht="15">
      <c r="B13" s="40"/>
      <c r="C13" s="44" t="s">
        <v>92</v>
      </c>
      <c r="D13" s="44" t="s">
        <v>0</v>
      </c>
      <c r="E13" s="51">
        <v>300</v>
      </c>
      <c r="F13" s="21" t="s">
        <v>131</v>
      </c>
      <c r="G13" s="21" t="s">
        <v>4</v>
      </c>
      <c r="H13" s="21"/>
      <c r="I13" s="21"/>
      <c r="J13" s="21"/>
      <c r="K13" s="21"/>
      <c r="L13" s="21"/>
      <c r="M13" s="21"/>
      <c r="N13" s="21"/>
      <c r="O13" s="21"/>
      <c r="P13" s="41"/>
    </row>
    <row r="14" spans="2:16">
      <c r="B14" s="40"/>
      <c r="C14" s="43"/>
      <c r="D14" s="46"/>
      <c r="E14" s="52"/>
      <c r="F14" s="46"/>
      <c r="G14" s="53"/>
      <c r="H14" s="21"/>
      <c r="I14" s="21"/>
      <c r="J14" s="21"/>
      <c r="K14" s="21"/>
      <c r="L14" s="21"/>
      <c r="M14" s="21"/>
      <c r="N14" s="21"/>
      <c r="O14" s="21"/>
      <c r="P14" s="41"/>
    </row>
    <row r="15" spans="2:16">
      <c r="B15" s="40"/>
      <c r="C15" s="21" t="s">
        <v>127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41"/>
    </row>
    <row r="16" spans="2:16">
      <c r="B16" s="40"/>
      <c r="C16" s="21" t="s">
        <v>86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41"/>
    </row>
    <row r="17" spans="2:16" ht="15">
      <c r="B17" s="40"/>
      <c r="C17" s="44" t="s">
        <v>89</v>
      </c>
      <c r="D17" s="44" t="s">
        <v>0</v>
      </c>
      <c r="E17" s="54">
        <f>E8</f>
        <v>15</v>
      </c>
      <c r="F17" s="21" t="s">
        <v>131</v>
      </c>
      <c r="G17" s="21" t="s">
        <v>2</v>
      </c>
      <c r="H17" s="21"/>
      <c r="I17" s="21"/>
      <c r="J17" s="21"/>
      <c r="K17" s="21"/>
      <c r="L17" s="21"/>
      <c r="M17" s="21"/>
      <c r="N17" s="21"/>
      <c r="O17" s="21"/>
      <c r="P17" s="41"/>
    </row>
    <row r="18" spans="2:16" ht="15">
      <c r="B18" s="40"/>
      <c r="C18" s="44" t="s">
        <v>93</v>
      </c>
      <c r="D18" s="44" t="s">
        <v>0</v>
      </c>
      <c r="E18" s="55">
        <f>E17/E81*E87*E88*E89*E90*E91</f>
        <v>11.538461538461538</v>
      </c>
      <c r="F18" s="21" t="s">
        <v>131</v>
      </c>
      <c r="G18" s="21" t="s">
        <v>94</v>
      </c>
      <c r="H18" s="21"/>
      <c r="I18" s="21"/>
      <c r="J18" s="21"/>
      <c r="K18" s="21"/>
      <c r="L18" s="21"/>
      <c r="M18" s="21"/>
      <c r="N18" s="21"/>
      <c r="O18" s="21"/>
      <c r="P18" s="41"/>
    </row>
    <row r="19" spans="2:16" ht="15">
      <c r="B19" s="40"/>
      <c r="C19" s="44" t="s">
        <v>95</v>
      </c>
      <c r="D19" s="44" t="s">
        <v>0</v>
      </c>
      <c r="E19" s="55">
        <f>E17/E81*E87*E88*E89*E90*E91</f>
        <v>11.538461538461538</v>
      </c>
      <c r="F19" s="21" t="s">
        <v>131</v>
      </c>
      <c r="G19" s="21" t="s">
        <v>96</v>
      </c>
      <c r="H19" s="21"/>
      <c r="I19" s="21"/>
      <c r="J19" s="21"/>
      <c r="K19" s="21"/>
      <c r="L19" s="21"/>
      <c r="M19" s="21"/>
      <c r="N19" s="21"/>
      <c r="O19" s="21"/>
      <c r="P19" s="41"/>
    </row>
    <row r="20" spans="2:16" ht="15">
      <c r="B20" s="40"/>
      <c r="C20" s="44" t="s">
        <v>97</v>
      </c>
      <c r="D20" s="44" t="s">
        <v>0</v>
      </c>
      <c r="E20" s="54">
        <f>E9/E82*E87</f>
        <v>0.9</v>
      </c>
      <c r="F20" s="21" t="s">
        <v>131</v>
      </c>
      <c r="G20" s="21" t="s">
        <v>98</v>
      </c>
      <c r="H20" s="21"/>
      <c r="I20" s="21"/>
      <c r="J20" s="21"/>
      <c r="K20" s="21"/>
      <c r="L20" s="21"/>
      <c r="M20" s="21"/>
      <c r="N20" s="21"/>
      <c r="O20" s="21"/>
      <c r="P20" s="41"/>
    </row>
    <row r="21" spans="2:16" ht="15">
      <c r="B21" s="40"/>
      <c r="C21" s="44" t="s">
        <v>99</v>
      </c>
      <c r="D21" s="44" t="s">
        <v>0</v>
      </c>
      <c r="E21" s="54">
        <f>E9/E82*E87</f>
        <v>0.9</v>
      </c>
      <c r="F21" s="21" t="s">
        <v>131</v>
      </c>
      <c r="G21" s="21" t="s">
        <v>100</v>
      </c>
      <c r="H21" s="21"/>
      <c r="I21" s="21"/>
      <c r="J21" s="21"/>
      <c r="K21" s="21"/>
      <c r="L21" s="21"/>
      <c r="M21" s="21"/>
      <c r="N21" s="21"/>
      <c r="O21" s="21"/>
      <c r="P21" s="41"/>
    </row>
    <row r="22" spans="2:16" ht="15">
      <c r="B22" s="40"/>
      <c r="C22" s="44" t="s">
        <v>88</v>
      </c>
      <c r="D22" s="44" t="s">
        <v>0</v>
      </c>
      <c r="E22" s="54">
        <f>E7</f>
        <v>27000</v>
      </c>
      <c r="F22" s="21" t="s">
        <v>131</v>
      </c>
      <c r="G22" s="21" t="s">
        <v>1</v>
      </c>
      <c r="H22" s="21"/>
      <c r="I22" s="21"/>
      <c r="J22" s="21"/>
      <c r="K22" s="21"/>
      <c r="L22" s="21"/>
      <c r="M22" s="21"/>
      <c r="N22" s="21"/>
      <c r="O22" s="21"/>
      <c r="P22" s="41"/>
    </row>
    <row r="23" spans="2:16">
      <c r="B23" s="4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1"/>
    </row>
    <row r="24" spans="2:16">
      <c r="B24" s="40"/>
      <c r="C24" s="53" t="s">
        <v>87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1"/>
    </row>
    <row r="25" spans="2:16" ht="15">
      <c r="B25" s="40"/>
      <c r="C25" s="44" t="s">
        <v>92</v>
      </c>
      <c r="D25" s="44" t="s">
        <v>0</v>
      </c>
      <c r="E25" s="54">
        <f>E13</f>
        <v>300</v>
      </c>
      <c r="F25" s="21" t="s">
        <v>131</v>
      </c>
      <c r="G25" s="21" t="s">
        <v>4</v>
      </c>
      <c r="H25" s="21"/>
      <c r="I25" s="21"/>
      <c r="J25" s="21"/>
      <c r="K25" s="21"/>
      <c r="L25" s="21"/>
      <c r="M25" s="21"/>
      <c r="N25" s="21"/>
      <c r="O25" s="21"/>
      <c r="P25" s="41"/>
    </row>
    <row r="26" spans="2:16" ht="15">
      <c r="B26" s="40"/>
      <c r="C26" s="44" t="s">
        <v>101</v>
      </c>
      <c r="D26" s="44" t="s">
        <v>0</v>
      </c>
      <c r="E26" s="55">
        <f>E25/E83*E84</f>
        <v>260.86956521739131</v>
      </c>
      <c r="F26" s="21" t="s">
        <v>131</v>
      </c>
      <c r="G26" s="21" t="s">
        <v>102</v>
      </c>
      <c r="H26" s="21"/>
      <c r="I26" s="21"/>
      <c r="J26" s="21"/>
      <c r="K26" s="21"/>
      <c r="L26" s="21"/>
      <c r="M26" s="21"/>
      <c r="N26" s="21"/>
      <c r="O26" s="21"/>
      <c r="P26" s="41"/>
    </row>
    <row r="27" spans="2:16" ht="15">
      <c r="B27" s="40"/>
      <c r="C27" s="44" t="s">
        <v>103</v>
      </c>
      <c r="D27" s="44" t="s">
        <v>0</v>
      </c>
      <c r="E27" s="55">
        <f>E26</f>
        <v>260.86956521739131</v>
      </c>
      <c r="F27" s="21" t="s">
        <v>131</v>
      </c>
      <c r="G27" s="21" t="s">
        <v>132</v>
      </c>
      <c r="H27" s="21"/>
      <c r="I27" s="21"/>
      <c r="J27" s="21"/>
      <c r="K27" s="21"/>
      <c r="L27" s="21"/>
      <c r="M27" s="21"/>
      <c r="N27" s="21"/>
      <c r="O27" s="21"/>
      <c r="P27" s="41"/>
    </row>
    <row r="28" spans="2:16" ht="15">
      <c r="B28" s="40"/>
      <c r="C28" s="44" t="s">
        <v>104</v>
      </c>
      <c r="D28" s="44" t="s">
        <v>0</v>
      </c>
      <c r="E28" s="55">
        <f>E26</f>
        <v>260.86956521739131</v>
      </c>
      <c r="F28" s="21" t="s">
        <v>131</v>
      </c>
      <c r="G28" s="21" t="s">
        <v>6</v>
      </c>
      <c r="H28" s="21"/>
      <c r="I28" s="21"/>
      <c r="J28" s="21"/>
      <c r="K28" s="21"/>
      <c r="L28" s="21"/>
      <c r="M28" s="21"/>
      <c r="N28" s="21"/>
      <c r="O28" s="21"/>
      <c r="P28" s="41"/>
    </row>
    <row r="29" spans="2:16" ht="15">
      <c r="B29" s="40"/>
      <c r="C29" s="44" t="s">
        <v>105</v>
      </c>
      <c r="D29" s="44" t="s">
        <v>0</v>
      </c>
      <c r="E29" s="54">
        <f>0.8*E25</f>
        <v>240</v>
      </c>
      <c r="F29" s="21" t="s">
        <v>131</v>
      </c>
      <c r="G29" s="21" t="s">
        <v>7</v>
      </c>
      <c r="H29" s="21"/>
      <c r="I29" s="21"/>
      <c r="J29" s="21"/>
      <c r="K29" s="21"/>
      <c r="L29" s="21"/>
      <c r="M29" s="21"/>
      <c r="N29" s="21"/>
      <c r="O29" s="21"/>
      <c r="P29" s="41"/>
    </row>
    <row r="30" spans="2:16">
      <c r="B30" s="4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41"/>
    </row>
    <row r="31" spans="2:16">
      <c r="B31" s="4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41"/>
    </row>
    <row r="32" spans="2:16">
      <c r="B32" s="40"/>
      <c r="C32" s="21" t="s">
        <v>130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41"/>
    </row>
    <row r="33" spans="2:16">
      <c r="B33" s="40"/>
      <c r="C33" s="21" t="s">
        <v>129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41"/>
    </row>
    <row r="34" spans="2:16">
      <c r="B34" s="40"/>
      <c r="C34" s="21" t="s">
        <v>135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41"/>
    </row>
    <row r="35" spans="2:16">
      <c r="B35" s="40"/>
      <c r="C35" s="56" t="s">
        <v>136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41"/>
    </row>
    <row r="36" spans="2:16" ht="15">
      <c r="B36" s="40"/>
      <c r="C36" s="21" t="s">
        <v>139</v>
      </c>
      <c r="D36" s="21"/>
      <c r="E36" s="21"/>
      <c r="F36" s="21"/>
      <c r="G36" s="21"/>
      <c r="H36" s="21" t="s">
        <v>140</v>
      </c>
      <c r="I36" s="21"/>
      <c r="J36" s="21"/>
      <c r="K36" s="21"/>
      <c r="L36" s="21"/>
      <c r="M36" s="21"/>
      <c r="N36" s="21"/>
      <c r="O36" s="21"/>
      <c r="P36" s="41"/>
    </row>
    <row r="37" spans="2:16" ht="15">
      <c r="B37" s="40"/>
      <c r="C37" s="44" t="s">
        <v>106</v>
      </c>
      <c r="D37" s="44" t="s">
        <v>0</v>
      </c>
      <c r="E37" s="45">
        <v>3.3999999999999998E-3</v>
      </c>
      <c r="F37" s="21"/>
      <c r="G37" s="21"/>
      <c r="H37" s="44" t="s">
        <v>106</v>
      </c>
      <c r="I37" s="44" t="s">
        <v>0</v>
      </c>
      <c r="J37" s="45">
        <v>2E-3</v>
      </c>
      <c r="K37" s="21"/>
      <c r="L37" s="21"/>
      <c r="M37" s="21"/>
      <c r="N37" s="21"/>
      <c r="O37" s="21"/>
      <c r="P37" s="41"/>
    </row>
    <row r="38" spans="2:16" ht="15">
      <c r="B38" s="40"/>
      <c r="C38" s="44" t="s">
        <v>107</v>
      </c>
      <c r="D38" s="44" t="s">
        <v>0</v>
      </c>
      <c r="E38" s="45">
        <v>2.8E-3</v>
      </c>
      <c r="F38" s="21" t="s">
        <v>108</v>
      </c>
      <c r="G38" s="21"/>
      <c r="H38" s="44" t="s">
        <v>107</v>
      </c>
      <c r="I38" s="44" t="s">
        <v>0</v>
      </c>
      <c r="J38" s="45">
        <v>1.5E-3</v>
      </c>
      <c r="K38" s="21" t="s">
        <v>108</v>
      </c>
      <c r="L38" s="21"/>
      <c r="M38" s="21"/>
      <c r="N38" s="21"/>
      <c r="O38" s="21"/>
      <c r="P38" s="41"/>
    </row>
    <row r="39" spans="2:16" ht="15">
      <c r="B39" s="40"/>
      <c r="C39" s="44" t="s">
        <v>109</v>
      </c>
      <c r="D39" s="44" t="s">
        <v>0</v>
      </c>
      <c r="E39" s="45">
        <v>4.7999999999999996E-3</v>
      </c>
      <c r="F39" s="21"/>
      <c r="G39" s="21"/>
      <c r="H39" s="44" t="s">
        <v>109</v>
      </c>
      <c r="I39" s="44" t="s">
        <v>0</v>
      </c>
      <c r="J39" s="45">
        <v>3.5000000000000001E-3</v>
      </c>
      <c r="K39" s="21"/>
      <c r="L39" s="21"/>
      <c r="M39" s="21"/>
      <c r="N39" s="21"/>
      <c r="O39" s="21"/>
      <c r="P39" s="41"/>
    </row>
    <row r="40" spans="2:16">
      <c r="B40" s="40"/>
      <c r="C40" s="57" t="s">
        <v>137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41"/>
    </row>
    <row r="41" spans="2:16" ht="15">
      <c r="B41" s="40"/>
      <c r="C41" s="21" t="s">
        <v>138</v>
      </c>
      <c r="D41" s="21"/>
      <c r="E41" s="21"/>
      <c r="F41" s="21"/>
      <c r="G41" s="21"/>
      <c r="H41" s="21" t="s">
        <v>141</v>
      </c>
      <c r="I41" s="21"/>
      <c r="J41" s="21"/>
      <c r="K41" s="21"/>
      <c r="L41" s="21"/>
      <c r="M41" s="21"/>
      <c r="N41" s="21"/>
      <c r="O41" s="21"/>
      <c r="P41" s="41"/>
    </row>
    <row r="42" spans="2:16" ht="15">
      <c r="B42" s="40"/>
      <c r="C42" s="44" t="s">
        <v>110</v>
      </c>
      <c r="D42" s="44" t="s">
        <v>0</v>
      </c>
      <c r="E42" s="45">
        <v>2.4000000000000001E-4</v>
      </c>
      <c r="F42" s="21"/>
      <c r="G42" s="21"/>
      <c r="H42" s="44" t="s">
        <v>110</v>
      </c>
      <c r="I42" s="44" t="s">
        <v>0</v>
      </c>
      <c r="J42" s="45">
        <v>1E-4</v>
      </c>
      <c r="K42" s="21"/>
      <c r="L42" s="21"/>
      <c r="M42" s="21"/>
      <c r="N42" s="21"/>
      <c r="O42" s="21"/>
      <c r="P42" s="41"/>
    </row>
    <row r="43" spans="2:16" ht="15">
      <c r="B43" s="40"/>
      <c r="C43" s="44" t="s">
        <v>111</v>
      </c>
      <c r="D43" s="44" t="s">
        <v>0</v>
      </c>
      <c r="E43" s="45">
        <v>8.0000000000000007E-5</v>
      </c>
      <c r="F43" s="21"/>
      <c r="G43" s="21"/>
      <c r="H43" s="44" t="s">
        <v>111</v>
      </c>
      <c r="I43" s="44" t="s">
        <v>0</v>
      </c>
      <c r="J43" s="45">
        <v>2.2000000000000001E-4</v>
      </c>
      <c r="K43" s="21"/>
      <c r="L43" s="21"/>
      <c r="M43" s="21"/>
      <c r="N43" s="21"/>
      <c r="O43" s="21"/>
      <c r="P43" s="41"/>
    </row>
    <row r="44" spans="2:16" ht="15">
      <c r="B44" s="40"/>
      <c r="C44" s="44" t="s">
        <v>112</v>
      </c>
      <c r="D44" s="44" t="s">
        <v>0</v>
      </c>
      <c r="E44" s="45">
        <v>3.1E-4</v>
      </c>
      <c r="F44" s="21"/>
      <c r="G44" s="21"/>
      <c r="H44" s="44" t="s">
        <v>112</v>
      </c>
      <c r="I44" s="44" t="s">
        <v>0</v>
      </c>
      <c r="J44" s="45">
        <v>1.4999999999999999E-4</v>
      </c>
      <c r="K44" s="21"/>
      <c r="L44" s="21"/>
      <c r="M44" s="21"/>
      <c r="N44" s="21"/>
      <c r="O44" s="21"/>
      <c r="P44" s="41"/>
    </row>
    <row r="45" spans="2:16">
      <c r="B45" s="4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41"/>
    </row>
    <row r="46" spans="2:16">
      <c r="B46" s="4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41"/>
    </row>
    <row r="47" spans="2:16">
      <c r="B47" s="4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41"/>
    </row>
    <row r="48" spans="2:16">
      <c r="B48" s="4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41"/>
    </row>
    <row r="49" spans="2:16">
      <c r="B49" s="4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41"/>
    </row>
    <row r="50" spans="2:16">
      <c r="B50" s="4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41"/>
    </row>
    <row r="51" spans="2:16">
      <c r="B51" s="4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41"/>
    </row>
    <row r="52" spans="2:16">
      <c r="B52" s="4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41"/>
    </row>
    <row r="53" spans="2:16">
      <c r="B53" s="4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41"/>
    </row>
    <row r="54" spans="2:16">
      <c r="B54" s="4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41"/>
    </row>
    <row r="55" spans="2:16">
      <c r="B55" s="4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1"/>
    </row>
    <row r="56" spans="2:16">
      <c r="B56" s="4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41"/>
    </row>
    <row r="57" spans="2:16">
      <c r="B57" s="4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41"/>
    </row>
    <row r="58" spans="2:16">
      <c r="B58" s="4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41"/>
    </row>
    <row r="59" spans="2:16">
      <c r="B59" s="4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41"/>
    </row>
    <row r="60" spans="2:16">
      <c r="B60" s="4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41"/>
    </row>
    <row r="61" spans="2:16">
      <c r="B61" s="40"/>
      <c r="C61" s="21" t="s">
        <v>142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41"/>
    </row>
    <row r="62" spans="2:16" ht="15">
      <c r="B62" s="40"/>
      <c r="C62" s="21" t="s">
        <v>143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41"/>
    </row>
    <row r="63" spans="2:16" ht="15">
      <c r="B63" s="40"/>
      <c r="C63" s="44" t="s">
        <v>113</v>
      </c>
      <c r="D63" s="44" t="s">
        <v>0</v>
      </c>
      <c r="E63" s="54">
        <f>E26/E12</f>
        <v>1.3043478260869566E-3</v>
      </c>
      <c r="F63" s="21"/>
      <c r="G63" s="21" t="s">
        <v>114</v>
      </c>
      <c r="H63" s="21"/>
      <c r="I63" s="21"/>
      <c r="J63" s="21"/>
      <c r="K63" s="21"/>
      <c r="L63" s="21"/>
      <c r="M63" s="21"/>
      <c r="N63" s="21"/>
      <c r="O63" s="21"/>
      <c r="P63" s="41"/>
    </row>
    <row r="64" spans="2:16" ht="15">
      <c r="B64" s="40"/>
      <c r="C64" s="44" t="s">
        <v>115</v>
      </c>
      <c r="D64" s="44" t="s">
        <v>0</v>
      </c>
      <c r="E64" s="45">
        <v>2.5000000000000001E-2</v>
      </c>
      <c r="F64" s="21"/>
      <c r="G64" s="21" t="s">
        <v>133</v>
      </c>
      <c r="H64" s="21"/>
      <c r="I64" s="21"/>
      <c r="J64" s="21"/>
      <c r="K64" s="21"/>
      <c r="L64" s="21"/>
      <c r="M64" s="21"/>
      <c r="N64" s="21"/>
      <c r="O64" s="21"/>
      <c r="P64" s="41"/>
    </row>
    <row r="65" spans="2:16">
      <c r="B65" s="4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41"/>
    </row>
    <row r="66" spans="2:16">
      <c r="B66" s="4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41"/>
    </row>
    <row r="67" spans="2:16">
      <c r="B67" s="4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41"/>
    </row>
    <row r="68" spans="2:16">
      <c r="B68" s="4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41"/>
    </row>
    <row r="69" spans="2:16">
      <c r="B69" s="4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41"/>
    </row>
    <row r="70" spans="2:16">
      <c r="B70" s="4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41"/>
    </row>
    <row r="71" spans="2:16">
      <c r="B71" s="4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41"/>
    </row>
    <row r="72" spans="2:16">
      <c r="B72" s="4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41"/>
    </row>
    <row r="73" spans="2:16">
      <c r="B73" s="4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41"/>
    </row>
    <row r="74" spans="2:16">
      <c r="B74" s="4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41"/>
    </row>
    <row r="75" spans="2:16">
      <c r="B75" s="4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41"/>
    </row>
    <row r="76" spans="2:16">
      <c r="B76" s="4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41"/>
    </row>
    <row r="77" spans="2:16">
      <c r="B77" s="4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41"/>
    </row>
    <row r="78" spans="2:16">
      <c r="B78" s="4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41"/>
    </row>
    <row r="79" spans="2:16">
      <c r="B79" s="40"/>
      <c r="C79" s="21" t="s">
        <v>144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41"/>
    </row>
    <row r="80" spans="2:16">
      <c r="B80" s="40"/>
      <c r="C80" s="21" t="s">
        <v>145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41"/>
    </row>
    <row r="81" spans="2:16" ht="15">
      <c r="B81" s="40"/>
      <c r="C81" s="58" t="s">
        <v>116</v>
      </c>
      <c r="D81" s="44" t="s">
        <v>0</v>
      </c>
      <c r="E81" s="45">
        <v>1.3</v>
      </c>
      <c r="F81" s="21"/>
      <c r="G81" s="21" t="s">
        <v>14</v>
      </c>
      <c r="H81" s="21"/>
      <c r="I81" s="21"/>
      <c r="J81" s="21"/>
      <c r="K81" s="21"/>
      <c r="L81" s="21"/>
      <c r="M81" s="21"/>
      <c r="N81" s="21"/>
      <c r="O81" s="21"/>
      <c r="P81" s="41"/>
    </row>
    <row r="82" spans="2:16" ht="15">
      <c r="B82" s="40"/>
      <c r="C82" s="58" t="s">
        <v>117</v>
      </c>
      <c r="D82" s="44" t="s">
        <v>0</v>
      </c>
      <c r="E82" s="45">
        <v>1.5</v>
      </c>
      <c r="F82" s="21"/>
      <c r="G82" s="21" t="s">
        <v>14</v>
      </c>
      <c r="H82" s="21"/>
      <c r="I82" s="21"/>
      <c r="J82" s="21"/>
      <c r="K82" s="21"/>
      <c r="L82" s="21"/>
      <c r="M82" s="21"/>
      <c r="N82" s="21"/>
      <c r="O82" s="21"/>
      <c r="P82" s="41"/>
    </row>
    <row r="83" spans="2:16" ht="15">
      <c r="B83" s="40"/>
      <c r="C83" s="44" t="s">
        <v>118</v>
      </c>
      <c r="D83" s="44" t="s">
        <v>0</v>
      </c>
      <c r="E83" s="45">
        <v>1.1499999999999999</v>
      </c>
      <c r="F83" s="21"/>
      <c r="G83" s="21" t="s">
        <v>8</v>
      </c>
      <c r="H83" s="21"/>
      <c r="I83" s="21"/>
      <c r="J83" s="21"/>
      <c r="K83" s="21"/>
      <c r="L83" s="21"/>
      <c r="M83" s="21"/>
      <c r="N83" s="21"/>
      <c r="O83" s="21"/>
      <c r="P83" s="41"/>
    </row>
    <row r="84" spans="2:16" ht="15">
      <c r="B84" s="40"/>
      <c r="C84" s="44" t="s">
        <v>119</v>
      </c>
      <c r="D84" s="44" t="s">
        <v>0</v>
      </c>
      <c r="E84" s="45">
        <v>1</v>
      </c>
      <c r="F84" s="21"/>
      <c r="G84" s="21" t="s">
        <v>120</v>
      </c>
      <c r="H84" s="21"/>
      <c r="I84" s="21"/>
      <c r="J84" s="21"/>
      <c r="K84" s="21"/>
      <c r="L84" s="21"/>
      <c r="M84" s="21"/>
      <c r="N84" s="21"/>
      <c r="O84" s="21"/>
      <c r="P84" s="41"/>
    </row>
    <row r="85" spans="2:16">
      <c r="B85" s="40"/>
      <c r="C85" s="46"/>
      <c r="D85" s="46"/>
      <c r="E85" s="47"/>
      <c r="F85" s="21"/>
      <c r="G85" s="21" t="s">
        <v>147</v>
      </c>
      <c r="H85" s="21"/>
      <c r="I85" s="21"/>
      <c r="J85" s="21"/>
      <c r="K85" s="21"/>
      <c r="L85" s="21"/>
      <c r="M85" s="21"/>
      <c r="N85" s="21"/>
      <c r="O85" s="21"/>
      <c r="P85" s="41"/>
    </row>
    <row r="86" spans="2:16">
      <c r="B86" s="40"/>
      <c r="C86" s="21" t="s">
        <v>146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41"/>
    </row>
    <row r="87" spans="2:16" ht="15">
      <c r="B87" s="40"/>
      <c r="C87" s="58" t="s">
        <v>121</v>
      </c>
      <c r="D87" s="44" t="s">
        <v>0</v>
      </c>
      <c r="E87" s="45">
        <v>1</v>
      </c>
      <c r="F87" s="21"/>
      <c r="G87" s="21" t="s">
        <v>13</v>
      </c>
      <c r="H87" s="21"/>
      <c r="I87" s="21"/>
      <c r="J87" s="21"/>
      <c r="K87" s="21"/>
      <c r="L87" s="21"/>
      <c r="M87" s="21"/>
      <c r="N87" s="21"/>
      <c r="O87" s="21"/>
      <c r="P87" s="41"/>
    </row>
    <row r="88" spans="2:16" ht="15">
      <c r="B88" s="40"/>
      <c r="C88" s="58" t="s">
        <v>122</v>
      </c>
      <c r="D88" s="44" t="s">
        <v>0</v>
      </c>
      <c r="E88" s="45">
        <v>1</v>
      </c>
      <c r="F88" s="21"/>
      <c r="G88" s="21" t="s">
        <v>12</v>
      </c>
      <c r="H88" s="21"/>
      <c r="I88" s="21"/>
      <c r="J88" s="21"/>
      <c r="K88" s="21"/>
      <c r="L88" s="21"/>
      <c r="M88" s="21"/>
      <c r="N88" s="21"/>
      <c r="O88" s="21"/>
      <c r="P88" s="41"/>
    </row>
    <row r="89" spans="2:16" ht="15">
      <c r="B89" s="40"/>
      <c r="C89" s="58" t="s">
        <v>123</v>
      </c>
      <c r="D89" s="44" t="s">
        <v>0</v>
      </c>
      <c r="E89" s="45">
        <v>1</v>
      </c>
      <c r="F89" s="21"/>
      <c r="G89" s="21" t="s">
        <v>9</v>
      </c>
      <c r="H89" s="21"/>
      <c r="I89" s="21"/>
      <c r="J89" s="21"/>
      <c r="K89" s="21"/>
      <c r="L89" s="21"/>
      <c r="M89" s="21"/>
      <c r="N89" s="21"/>
      <c r="O89" s="21"/>
      <c r="P89" s="41"/>
    </row>
    <row r="90" spans="2:16" ht="15">
      <c r="B90" s="40"/>
      <c r="C90" s="58" t="s">
        <v>124</v>
      </c>
      <c r="D90" s="44" t="s">
        <v>0</v>
      </c>
      <c r="E90" s="45">
        <v>1</v>
      </c>
      <c r="F90" s="21"/>
      <c r="G90" s="21" t="s">
        <v>10</v>
      </c>
      <c r="H90" s="21"/>
      <c r="I90" s="21"/>
      <c r="J90" s="21"/>
      <c r="K90" s="21"/>
      <c r="L90" s="21"/>
      <c r="M90" s="21"/>
      <c r="N90" s="21"/>
      <c r="O90" s="21"/>
      <c r="P90" s="41"/>
    </row>
    <row r="91" spans="2:16" ht="15">
      <c r="B91" s="40"/>
      <c r="C91" s="58" t="s">
        <v>125</v>
      </c>
      <c r="D91" s="44" t="s">
        <v>0</v>
      </c>
      <c r="E91" s="45">
        <v>1</v>
      </c>
      <c r="F91" s="21"/>
      <c r="G91" s="21" t="s">
        <v>11</v>
      </c>
      <c r="H91" s="21"/>
      <c r="I91" s="21"/>
      <c r="J91" s="21"/>
      <c r="K91" s="21"/>
      <c r="L91" s="21"/>
      <c r="M91" s="21"/>
      <c r="N91" s="21"/>
      <c r="O91" s="21"/>
      <c r="P91" s="41"/>
    </row>
    <row r="92" spans="2:16">
      <c r="B92" s="40"/>
      <c r="C92" s="43"/>
      <c r="D92" s="46"/>
      <c r="E92" s="47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41"/>
    </row>
    <row r="93" spans="2:16" ht="14.4" thickBot="1"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1"/>
    </row>
  </sheetData>
  <dataValidations count="4">
    <dataValidation allowBlank="1" showInputMessage="1" showErrorMessage="1" promptTitle="Chú ý!" prompt="Lấy theo trang 41 - TCVN 5574-2018" sqref="J39"/>
    <dataValidation allowBlank="1" showInputMessage="1" showErrorMessage="1" promptTitle="Chú ý!" prompt="Lấy theo trang 37 - TCVN 5574-2018" sqref="E37:E39 J43 J38 E42 E44"/>
    <dataValidation allowBlank="1" showInputMessage="1" showErrorMessage="1" promptTitle="Chú ý!" prompt="Lấy theo trang 36- TCVN 5574-2018" sqref="J42 J37"/>
    <dataValidation allowBlank="1" showInputMessage="1" showErrorMessage="1" promptTitle="Chú ý!" prompt="Lấy theo trang 42 - TCVN 5574-2018" sqref="J44 E43"/>
  </dataValidations>
  <printOptions horizontalCentered="1"/>
  <pageMargins left="0.19685039370078741" right="0.19685039370078741" top="0.59055118110236227" bottom="0.59055118110236227" header="0.19685039370078741" footer="0.19685039370078741"/>
  <pageSetup paperSize="9" orientation="landscape" horizontalDpi="300" verticalDpi="300" r:id="rId1"/>
  <headerFooter alignWithMargins="0">
    <oddFooter>&amp;R&amp;"Arial,thường"&amp;10www.HoiQuanYoung.com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opLeftCell="A13" workbookViewId="0">
      <selection activeCell="L28" sqref="L28"/>
    </sheetView>
  </sheetViews>
  <sheetFormatPr defaultColWidth="0" defaultRowHeight="18" customHeight="1"/>
  <cols>
    <col min="1" max="1" width="9.3984375" style="2" customWidth="1"/>
    <col min="2" max="2" width="3.59765625" style="2" customWidth="1"/>
    <col min="3" max="12" width="9.3984375" style="2" customWidth="1"/>
    <col min="13" max="13" width="3.59765625" style="2" customWidth="1"/>
    <col min="14" max="14" width="9.3984375" style="2" customWidth="1"/>
    <col min="15" max="16384" width="9.3984375" style="2" hidden="1"/>
  </cols>
  <sheetData>
    <row r="1" spans="3:12" ht="13.8"/>
    <row r="2" spans="3:12" ht="13.8">
      <c r="C2" s="3" t="s">
        <v>184</v>
      </c>
    </row>
    <row r="3" spans="3:12" ht="13.8">
      <c r="C3" s="3" t="s">
        <v>183</v>
      </c>
    </row>
    <row r="4" spans="3:12" ht="15">
      <c r="C4" s="4" t="s">
        <v>15</v>
      </c>
      <c r="D4" s="4" t="s">
        <v>152</v>
      </c>
      <c r="E4" s="4" t="s">
        <v>153</v>
      </c>
      <c r="F4" s="4" t="s">
        <v>16</v>
      </c>
      <c r="G4" s="62" t="s">
        <v>154</v>
      </c>
      <c r="H4" s="62" t="s">
        <v>155</v>
      </c>
      <c r="I4" s="63" t="s">
        <v>116</v>
      </c>
      <c r="J4" s="17" t="s">
        <v>156</v>
      </c>
      <c r="L4" s="1"/>
    </row>
    <row r="5" spans="3:12" ht="13.8">
      <c r="C5" s="5" t="s">
        <v>17</v>
      </c>
      <c r="D5" s="5">
        <v>0.66</v>
      </c>
      <c r="E5" s="5">
        <v>7.5</v>
      </c>
      <c r="F5" s="6">
        <v>21000</v>
      </c>
      <c r="G5" s="64">
        <v>1</v>
      </c>
      <c r="H5" s="64">
        <v>9.5</v>
      </c>
      <c r="I5" s="64">
        <v>1.3</v>
      </c>
      <c r="J5" s="20"/>
    </row>
    <row r="6" spans="3:12" ht="13.8">
      <c r="C6" s="5" t="s">
        <v>18</v>
      </c>
      <c r="D6" s="5">
        <v>0.75</v>
      </c>
      <c r="E6" s="5">
        <v>8.5</v>
      </c>
      <c r="F6" s="6">
        <v>23000</v>
      </c>
      <c r="G6" s="64">
        <v>1.1000000000000001</v>
      </c>
      <c r="H6" s="64">
        <v>11</v>
      </c>
      <c r="I6" s="64">
        <v>1.3</v>
      </c>
      <c r="J6" s="19"/>
    </row>
    <row r="7" spans="3:12" ht="13.8">
      <c r="C7" s="5" t="s">
        <v>19</v>
      </c>
      <c r="D7" s="5">
        <v>0.9</v>
      </c>
      <c r="E7" s="5">
        <v>11.5</v>
      </c>
      <c r="F7" s="6">
        <v>27000</v>
      </c>
      <c r="G7" s="64">
        <v>1.35</v>
      </c>
      <c r="H7" s="64">
        <v>15</v>
      </c>
      <c r="I7" s="64">
        <v>1.3</v>
      </c>
      <c r="J7" s="19"/>
    </row>
    <row r="8" spans="3:12" ht="13.8">
      <c r="C8" s="5" t="s">
        <v>20</v>
      </c>
      <c r="D8" s="5">
        <v>1.05</v>
      </c>
      <c r="E8" s="5">
        <v>14.5</v>
      </c>
      <c r="F8" s="6">
        <v>30000</v>
      </c>
      <c r="G8" s="64">
        <v>1.45</v>
      </c>
      <c r="H8" s="64">
        <v>16.75</v>
      </c>
      <c r="I8" s="64">
        <v>1.3</v>
      </c>
      <c r="J8" s="19"/>
    </row>
    <row r="9" spans="3:12" ht="13.8">
      <c r="C9" s="7" t="s">
        <v>21</v>
      </c>
      <c r="D9" s="7">
        <v>1.2</v>
      </c>
      <c r="E9" s="7">
        <v>17</v>
      </c>
      <c r="F9" s="8">
        <v>32500</v>
      </c>
      <c r="G9" s="65">
        <v>1.55</v>
      </c>
      <c r="H9" s="65">
        <v>18.5</v>
      </c>
      <c r="I9" s="65">
        <v>1.3</v>
      </c>
      <c r="J9" s="19"/>
    </row>
    <row r="10" spans="3:12" ht="13.8">
      <c r="C10" s="12"/>
      <c r="D10" s="12"/>
      <c r="E10" s="12"/>
      <c r="F10" s="13"/>
      <c r="G10" s="14"/>
      <c r="H10" s="14"/>
      <c r="I10" s="12"/>
      <c r="J10" s="12"/>
      <c r="K10" s="12"/>
      <c r="L10" s="12"/>
    </row>
    <row r="11" spans="3:12" ht="13.8">
      <c r="C11" s="15" t="s">
        <v>167</v>
      </c>
      <c r="D11" s="12"/>
      <c r="E11" s="12"/>
      <c r="F11" s="13"/>
      <c r="G11" s="14"/>
      <c r="H11" s="14"/>
      <c r="I11" s="12"/>
      <c r="J11" s="12"/>
      <c r="K11" s="12"/>
      <c r="L11" s="12"/>
    </row>
    <row r="12" spans="3:12" ht="15">
      <c r="C12" s="16" t="s">
        <v>166</v>
      </c>
      <c r="D12" s="16" t="s">
        <v>157</v>
      </c>
      <c r="E12" s="16" t="s">
        <v>158</v>
      </c>
      <c r="F12" s="16" t="s">
        <v>16</v>
      </c>
      <c r="G12" s="16" t="s">
        <v>159</v>
      </c>
      <c r="H12" s="16" t="s">
        <v>160</v>
      </c>
      <c r="I12" s="16" t="s">
        <v>161</v>
      </c>
      <c r="J12" s="17" t="s">
        <v>162</v>
      </c>
      <c r="K12" s="16" t="s">
        <v>163</v>
      </c>
      <c r="L12" s="17" t="s">
        <v>164</v>
      </c>
    </row>
    <row r="13" spans="3:12" ht="13.8">
      <c r="C13" s="11" t="s">
        <v>25</v>
      </c>
      <c r="D13" s="66">
        <v>210</v>
      </c>
      <c r="E13" s="66">
        <v>170</v>
      </c>
      <c r="F13" s="67">
        <v>200000</v>
      </c>
      <c r="G13" s="68">
        <v>240</v>
      </c>
      <c r="H13" s="68">
        <f>0.8*G13</f>
        <v>192</v>
      </c>
      <c r="I13" s="68">
        <v>380</v>
      </c>
      <c r="J13" s="68">
        <v>1.1499999999999999</v>
      </c>
      <c r="K13" s="66">
        <v>210</v>
      </c>
      <c r="L13" s="18"/>
    </row>
    <row r="14" spans="3:12" ht="13.8">
      <c r="C14" s="5" t="s">
        <v>26</v>
      </c>
      <c r="D14" s="9">
        <v>260</v>
      </c>
      <c r="E14" s="9">
        <v>210</v>
      </c>
      <c r="F14" s="6">
        <v>200000</v>
      </c>
      <c r="G14" s="64">
        <v>300</v>
      </c>
      <c r="H14" s="64">
        <f>0.8*G14</f>
        <v>240</v>
      </c>
      <c r="I14" s="64">
        <v>440</v>
      </c>
      <c r="J14" s="64">
        <v>1.1499999999999999</v>
      </c>
      <c r="K14" s="9">
        <v>260</v>
      </c>
      <c r="L14" s="18"/>
    </row>
    <row r="15" spans="3:12" ht="13.8">
      <c r="C15" s="5" t="s">
        <v>22</v>
      </c>
      <c r="D15" s="9">
        <v>260</v>
      </c>
      <c r="E15" s="9">
        <v>210</v>
      </c>
      <c r="F15" s="6">
        <v>200000</v>
      </c>
      <c r="G15" s="64">
        <v>300</v>
      </c>
      <c r="H15" s="64">
        <v>235</v>
      </c>
      <c r="I15" s="64">
        <v>450</v>
      </c>
      <c r="J15" s="64">
        <v>1.1499999999999999</v>
      </c>
      <c r="K15" s="9">
        <v>260</v>
      </c>
      <c r="L15" s="18"/>
    </row>
    <row r="16" spans="3:12" ht="13.8">
      <c r="C16" s="5" t="s">
        <v>23</v>
      </c>
      <c r="D16" s="9">
        <v>350</v>
      </c>
      <c r="E16" s="9">
        <v>280</v>
      </c>
      <c r="F16" s="6">
        <v>210000</v>
      </c>
      <c r="G16" s="64">
        <v>400</v>
      </c>
      <c r="H16" s="64">
        <v>320</v>
      </c>
      <c r="I16" s="64">
        <v>570</v>
      </c>
      <c r="J16" s="64">
        <v>1.1499999999999999</v>
      </c>
      <c r="K16" s="9">
        <v>350</v>
      </c>
      <c r="L16" s="19"/>
    </row>
    <row r="17" spans="3:12" ht="13.8">
      <c r="C17" s="7" t="s">
        <v>24</v>
      </c>
      <c r="D17" s="10">
        <v>435</v>
      </c>
      <c r="E17" s="10">
        <v>300</v>
      </c>
      <c r="F17" s="8">
        <v>200000</v>
      </c>
      <c r="G17" s="65">
        <v>500</v>
      </c>
      <c r="H17" s="65">
        <v>400</v>
      </c>
      <c r="I17" s="65">
        <v>650</v>
      </c>
      <c r="J17" s="65">
        <v>1.1499999999999999</v>
      </c>
      <c r="K17" s="10">
        <v>400</v>
      </c>
      <c r="L17" s="19"/>
    </row>
    <row r="18" spans="3:12" ht="13.8"/>
    <row r="19" spans="3:12" ht="18" customHeight="1">
      <c r="C19" s="3" t="s">
        <v>186</v>
      </c>
      <c r="D19" s="1"/>
      <c r="E19" s="1"/>
      <c r="F19" s="1"/>
      <c r="G19" s="1"/>
      <c r="H19" s="1"/>
      <c r="I19" s="1"/>
      <c r="J19" s="1"/>
      <c r="K19" s="1"/>
    </row>
    <row r="20" spans="3:12" ht="18" customHeight="1">
      <c r="C20" s="3" t="s">
        <v>187</v>
      </c>
      <c r="D20" s="1"/>
      <c r="E20" s="1"/>
      <c r="F20" s="1"/>
      <c r="G20" s="1"/>
      <c r="H20" s="1"/>
      <c r="I20" s="1"/>
      <c r="J20" s="1"/>
      <c r="K20" s="1"/>
    </row>
    <row r="21" spans="3:12" ht="18" customHeight="1">
      <c r="C21" s="32" t="s">
        <v>15</v>
      </c>
      <c r="D21" s="32" t="s">
        <v>152</v>
      </c>
      <c r="E21" s="32" t="s">
        <v>153</v>
      </c>
      <c r="F21" s="32" t="s">
        <v>16</v>
      </c>
      <c r="G21" s="33" t="s">
        <v>154</v>
      </c>
      <c r="H21" s="33" t="s">
        <v>155</v>
      </c>
      <c r="I21" s="36" t="s">
        <v>116</v>
      </c>
      <c r="J21" s="36" t="s">
        <v>156</v>
      </c>
      <c r="K21" s="1"/>
    </row>
    <row r="22" spans="3:12" ht="18" customHeight="1">
      <c r="C22" s="28" t="s">
        <v>17</v>
      </c>
      <c r="D22" s="28">
        <v>0.66</v>
      </c>
      <c r="E22" s="28">
        <v>7.5</v>
      </c>
      <c r="F22" s="69">
        <v>21000</v>
      </c>
      <c r="G22" s="70">
        <v>1</v>
      </c>
      <c r="H22" s="70">
        <v>9.5</v>
      </c>
      <c r="I22" s="70">
        <v>1.3</v>
      </c>
      <c r="J22" s="34"/>
      <c r="K22" s="1"/>
    </row>
    <row r="23" spans="3:12" ht="18" customHeight="1">
      <c r="C23" s="24" t="s">
        <v>18</v>
      </c>
      <c r="D23" s="24">
        <v>0.75</v>
      </c>
      <c r="E23" s="24">
        <v>8.5</v>
      </c>
      <c r="F23" s="25">
        <v>23000</v>
      </c>
      <c r="G23" s="71">
        <v>1.1000000000000001</v>
      </c>
      <c r="H23" s="71">
        <v>11</v>
      </c>
      <c r="I23" s="71">
        <v>1.3</v>
      </c>
      <c r="J23" s="35"/>
      <c r="K23" s="1"/>
    </row>
    <row r="24" spans="3:12" ht="18" customHeight="1">
      <c r="C24" s="24" t="s">
        <v>19</v>
      </c>
      <c r="D24" s="24">
        <v>0.9</v>
      </c>
      <c r="E24" s="24">
        <v>11.5</v>
      </c>
      <c r="F24" s="25">
        <v>27000</v>
      </c>
      <c r="G24" s="71">
        <v>1.35</v>
      </c>
      <c r="H24" s="71">
        <v>15</v>
      </c>
      <c r="I24" s="71">
        <v>1.3</v>
      </c>
      <c r="J24" s="35"/>
      <c r="K24" s="1"/>
    </row>
    <row r="25" spans="3:12" ht="18" customHeight="1">
      <c r="C25" s="24" t="s">
        <v>20</v>
      </c>
      <c r="D25" s="24">
        <v>1.05</v>
      </c>
      <c r="E25" s="24">
        <v>14.5</v>
      </c>
      <c r="F25" s="25">
        <v>30000</v>
      </c>
      <c r="G25" s="71">
        <v>1.45</v>
      </c>
      <c r="H25" s="71">
        <v>16.75</v>
      </c>
      <c r="I25" s="71">
        <v>1.3</v>
      </c>
      <c r="J25" s="35"/>
      <c r="K25" s="1"/>
    </row>
    <row r="26" spans="3:12" ht="18" customHeight="1">
      <c r="C26" s="26" t="s">
        <v>21</v>
      </c>
      <c r="D26" s="26">
        <v>1.2</v>
      </c>
      <c r="E26" s="26">
        <v>17</v>
      </c>
      <c r="F26" s="27">
        <v>32500</v>
      </c>
      <c r="G26" s="72">
        <v>1.55</v>
      </c>
      <c r="H26" s="72">
        <v>18.5</v>
      </c>
      <c r="I26" s="72">
        <v>1.3</v>
      </c>
      <c r="J26" s="35"/>
      <c r="K26" s="1"/>
    </row>
    <row r="27" spans="3:12" ht="18" customHeight="1">
      <c r="C27" s="12"/>
      <c r="D27" s="12"/>
      <c r="E27" s="12"/>
      <c r="F27" s="13"/>
      <c r="G27" s="14"/>
      <c r="H27" s="14"/>
      <c r="I27" s="12"/>
      <c r="J27" s="22"/>
      <c r="K27" s="23"/>
    </row>
    <row r="28" spans="3:12" ht="18" customHeight="1">
      <c r="C28" s="15" t="s">
        <v>188</v>
      </c>
      <c r="D28" s="12"/>
      <c r="E28" s="12"/>
      <c r="F28" s="13"/>
      <c r="G28" s="14"/>
      <c r="H28" s="14"/>
      <c r="I28" s="12"/>
      <c r="J28" s="22"/>
      <c r="K28" s="23"/>
    </row>
    <row r="29" spans="3:12" ht="18" customHeight="1">
      <c r="C29" s="32" t="s">
        <v>165</v>
      </c>
      <c r="D29" s="32" t="s">
        <v>157</v>
      </c>
      <c r="E29" s="32" t="s">
        <v>158</v>
      </c>
      <c r="F29" s="32" t="s">
        <v>16</v>
      </c>
      <c r="G29" s="32" t="s">
        <v>159</v>
      </c>
      <c r="H29" s="32" t="s">
        <v>158</v>
      </c>
      <c r="I29" s="32" t="s">
        <v>161</v>
      </c>
      <c r="J29" s="36" t="s">
        <v>162</v>
      </c>
      <c r="K29" s="36" t="s">
        <v>164</v>
      </c>
    </row>
    <row r="30" spans="3:12" ht="18" customHeight="1">
      <c r="C30" s="28" t="s">
        <v>27</v>
      </c>
      <c r="D30" s="73">
        <v>225</v>
      </c>
      <c r="E30" s="73">
        <v>175</v>
      </c>
      <c r="F30" s="69">
        <v>210000</v>
      </c>
      <c r="G30" s="70">
        <v>235</v>
      </c>
      <c r="H30" s="70">
        <f>0.8*G30</f>
        <v>188</v>
      </c>
      <c r="I30" s="70">
        <v>380</v>
      </c>
      <c r="J30" s="70">
        <v>1.05</v>
      </c>
      <c r="K30" s="31"/>
    </row>
    <row r="31" spans="3:12" ht="18" customHeight="1">
      <c r="C31" s="24" t="s">
        <v>28</v>
      </c>
      <c r="D31" s="29">
        <v>280</v>
      </c>
      <c r="E31" s="29">
        <v>225</v>
      </c>
      <c r="F31" s="25">
        <v>210000</v>
      </c>
      <c r="G31" s="71">
        <v>295</v>
      </c>
      <c r="H31" s="71">
        <f>0.8*G31</f>
        <v>236</v>
      </c>
      <c r="I31" s="71">
        <v>440</v>
      </c>
      <c r="J31" s="71">
        <v>1.05</v>
      </c>
      <c r="K31" s="31"/>
    </row>
    <row r="32" spans="3:12" ht="18" customHeight="1">
      <c r="C32" s="26" t="s">
        <v>29</v>
      </c>
      <c r="D32" s="30">
        <v>365</v>
      </c>
      <c r="E32" s="30">
        <v>290</v>
      </c>
      <c r="F32" s="27">
        <v>200000</v>
      </c>
      <c r="G32" s="72">
        <v>390</v>
      </c>
      <c r="H32" s="72">
        <v>235</v>
      </c>
      <c r="I32" s="72">
        <v>450</v>
      </c>
      <c r="J32" s="72">
        <v>1.1000000000000001</v>
      </c>
      <c r="K32" s="31"/>
    </row>
    <row r="34" spans="3:11" ht="18" customHeight="1">
      <c r="C34" s="1"/>
      <c r="D34" s="1"/>
      <c r="E34" s="1"/>
      <c r="F34" s="1"/>
      <c r="G34" s="1"/>
      <c r="H34" s="1"/>
      <c r="I34" s="1"/>
      <c r="J34" s="1"/>
      <c r="K34" s="1"/>
    </row>
  </sheetData>
  <pageMargins left="0.19685039370078741" right="0.19685039370078741" top="0.59055118110236227" bottom="0.59055118110236227" header="0.19685039370078741" footer="0.19685039370078741"/>
  <pageSetup paperSize="9" orientation="landscape" r:id="rId1"/>
  <headerFooter alignWithMargins="0">
    <oddFooter>&amp;R&amp;"Arial,thường"&amp;10www.HoiQuanYoung.com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"/>
  <sheetViews>
    <sheetView showGridLines="0" topLeftCell="A28" zoomScale="85" zoomScaleNormal="85" workbookViewId="0">
      <selection activeCell="K4" sqref="K4"/>
    </sheetView>
  </sheetViews>
  <sheetFormatPr defaultColWidth="0" defaultRowHeight="18" customHeight="1"/>
  <cols>
    <col min="1" max="1" width="10.69921875" style="74" customWidth="1"/>
    <col min="2" max="2" width="3.59765625" style="74" customWidth="1"/>
    <col min="3" max="3" width="12.69921875" style="74" customWidth="1"/>
    <col min="4" max="7" width="10.69921875" style="74" customWidth="1"/>
    <col min="8" max="8" width="12.69921875" style="74" customWidth="1"/>
    <col min="9" max="9" width="10.69921875" style="74" customWidth="1"/>
    <col min="10" max="10" width="3.59765625" style="74" customWidth="1"/>
    <col min="11" max="13" width="10.8984375" style="74" customWidth="1"/>
    <col min="14" max="14" width="3.59765625" style="74" customWidth="1"/>
    <col min="15" max="15" width="7.59765625" style="1" customWidth="1"/>
    <col min="16" max="22" width="7.59765625" style="74" hidden="1" customWidth="1"/>
    <col min="23" max="27" width="0" style="74" hidden="1" customWidth="1"/>
    <col min="28" max="16384" width="10.69921875" style="74" hidden="1"/>
  </cols>
  <sheetData>
    <row r="2" spans="3:22" ht="18" customHeight="1">
      <c r="C2" s="3" t="s">
        <v>185</v>
      </c>
    </row>
    <row r="3" spans="3:22" ht="18" customHeight="1">
      <c r="C3" s="111" t="s">
        <v>148</v>
      </c>
      <c r="D3" s="111"/>
      <c r="E3" s="111"/>
      <c r="F3" s="111"/>
      <c r="G3" s="111"/>
      <c r="H3" s="111"/>
      <c r="I3" s="111"/>
      <c r="K3" s="75" t="s">
        <v>82</v>
      </c>
    </row>
    <row r="4" spans="3:22" ht="18" customHeight="1">
      <c r="C4" s="111" t="s">
        <v>15</v>
      </c>
      <c r="D4" s="76" t="s">
        <v>168</v>
      </c>
      <c r="E4" s="76" t="s">
        <v>169</v>
      </c>
      <c r="F4" s="76" t="s">
        <v>170</v>
      </c>
      <c r="G4" s="76" t="s">
        <v>171</v>
      </c>
      <c r="H4" s="76" t="s">
        <v>172</v>
      </c>
      <c r="I4" s="76" t="s">
        <v>173</v>
      </c>
      <c r="K4" s="77" t="s">
        <v>21</v>
      </c>
      <c r="L4" s="78" t="s">
        <v>150</v>
      </c>
      <c r="M4" s="78" t="s">
        <v>151</v>
      </c>
      <c r="U4" s="79"/>
      <c r="V4" s="79"/>
    </row>
    <row r="5" spans="3:22" ht="18" customHeight="1">
      <c r="C5" s="111"/>
      <c r="D5" s="80" t="s">
        <v>83</v>
      </c>
      <c r="E5" s="80" t="s">
        <v>83</v>
      </c>
      <c r="F5" s="80" t="s">
        <v>83</v>
      </c>
      <c r="G5" s="80" t="s">
        <v>83</v>
      </c>
      <c r="H5" s="80" t="s">
        <v>83</v>
      </c>
      <c r="I5" s="80" t="s">
        <v>83</v>
      </c>
      <c r="K5" s="105" t="s">
        <v>174</v>
      </c>
      <c r="L5" s="91">
        <f>VLOOKUP($K$4,$C$6:$I$41,2,0)</f>
        <v>17</v>
      </c>
      <c r="M5" s="106" t="s">
        <v>83</v>
      </c>
      <c r="P5" s="83"/>
      <c r="Q5" s="83"/>
      <c r="R5" s="83"/>
      <c r="S5" s="83"/>
      <c r="U5" s="83"/>
    </row>
    <row r="6" spans="3:22" ht="18" customHeight="1">
      <c r="C6" s="90" t="s">
        <v>30</v>
      </c>
      <c r="D6" s="91">
        <v>2.1</v>
      </c>
      <c r="E6" s="91">
        <v>0.26</v>
      </c>
      <c r="F6" s="91">
        <v>2.7</v>
      </c>
      <c r="G6" s="91">
        <v>0.39</v>
      </c>
      <c r="H6" s="92">
        <v>9500</v>
      </c>
      <c r="I6" s="93"/>
      <c r="K6" s="107" t="s">
        <v>175</v>
      </c>
      <c r="L6" s="95">
        <f>VLOOKUP($K$4,$C$6:$I$41,3,0)</f>
        <v>1.1499999999999999</v>
      </c>
      <c r="M6" s="108" t="s">
        <v>83</v>
      </c>
      <c r="N6" s="84"/>
      <c r="P6" s="1"/>
      <c r="Q6" s="1"/>
      <c r="R6" s="1"/>
      <c r="S6" s="1"/>
      <c r="T6" s="1"/>
      <c r="U6" s="83"/>
    </row>
    <row r="7" spans="3:22" ht="18" customHeight="1">
      <c r="C7" s="94" t="s">
        <v>32</v>
      </c>
      <c r="D7" s="95">
        <v>2.8</v>
      </c>
      <c r="E7" s="95">
        <v>0.37</v>
      </c>
      <c r="F7" s="95">
        <v>3.5</v>
      </c>
      <c r="G7" s="95">
        <v>0.55000000000000004</v>
      </c>
      <c r="H7" s="96">
        <v>13000</v>
      </c>
      <c r="I7" s="97"/>
      <c r="K7" s="107" t="s">
        <v>176</v>
      </c>
      <c r="L7" s="95">
        <f>VLOOKUP($K$4,$C$6:$I$41,4,0)</f>
        <v>22</v>
      </c>
      <c r="M7" s="108" t="s">
        <v>83</v>
      </c>
      <c r="P7" s="1"/>
      <c r="Q7" s="1"/>
      <c r="R7" s="1"/>
      <c r="S7" s="1"/>
      <c r="T7" s="1"/>
      <c r="U7" s="83"/>
    </row>
    <row r="8" spans="3:22" ht="18" customHeight="1">
      <c r="C8" s="94" t="s">
        <v>33</v>
      </c>
      <c r="D8" s="95">
        <v>4.5</v>
      </c>
      <c r="E8" s="95">
        <v>0.48</v>
      </c>
      <c r="F8" s="95">
        <v>5.5</v>
      </c>
      <c r="G8" s="95">
        <v>0.7</v>
      </c>
      <c r="H8" s="96">
        <v>16000</v>
      </c>
      <c r="I8" s="97"/>
      <c r="K8" s="107" t="s">
        <v>177</v>
      </c>
      <c r="L8" s="95">
        <f>VLOOKUP($K$4,$C$6:$I$41,5,0)</f>
        <v>1.75</v>
      </c>
      <c r="M8" s="108" t="s">
        <v>83</v>
      </c>
      <c r="P8" s="1"/>
      <c r="Q8" s="1"/>
      <c r="R8" s="1"/>
      <c r="S8" s="1"/>
      <c r="T8" s="1"/>
      <c r="U8" s="83"/>
    </row>
    <row r="9" spans="3:22" ht="18" customHeight="1">
      <c r="C9" s="94" t="s">
        <v>34</v>
      </c>
      <c r="D9" s="95">
        <v>6</v>
      </c>
      <c r="E9" s="95">
        <v>0.55999999999999994</v>
      </c>
      <c r="F9" s="95">
        <v>7.5</v>
      </c>
      <c r="G9" s="95">
        <v>0.85</v>
      </c>
      <c r="H9" s="96">
        <v>19000</v>
      </c>
      <c r="I9" s="97"/>
      <c r="K9" s="107" t="s">
        <v>178</v>
      </c>
      <c r="L9" s="95">
        <f>VLOOKUP($K$4,$C$6:$I$41,6,0)</f>
        <v>32500</v>
      </c>
      <c r="M9" s="108" t="s">
        <v>83</v>
      </c>
      <c r="P9" s="1"/>
      <c r="Q9" s="1"/>
      <c r="R9" s="1"/>
      <c r="S9" s="1"/>
      <c r="T9" s="1"/>
      <c r="U9" s="83"/>
    </row>
    <row r="10" spans="3:22" ht="18" customHeight="1">
      <c r="C10" s="94" t="s">
        <v>17</v>
      </c>
      <c r="D10" s="95">
        <v>7.5</v>
      </c>
      <c r="E10" s="95">
        <v>0.65999999999999992</v>
      </c>
      <c r="F10" s="95">
        <v>9.5</v>
      </c>
      <c r="G10" s="95">
        <v>1</v>
      </c>
      <c r="H10" s="96">
        <v>21500</v>
      </c>
      <c r="I10" s="98">
        <v>0.13999999999999999</v>
      </c>
      <c r="K10" s="109" t="s">
        <v>179</v>
      </c>
      <c r="L10" s="102">
        <f>VLOOKUP($K$4,$C$6:$I$41,7,0)</f>
        <v>0.26</v>
      </c>
      <c r="M10" s="110" t="s">
        <v>180</v>
      </c>
      <c r="P10" s="1"/>
      <c r="Q10" s="1"/>
      <c r="R10" s="1"/>
      <c r="S10" s="1"/>
      <c r="T10" s="1"/>
      <c r="U10" s="83"/>
    </row>
    <row r="11" spans="3:22" ht="18" customHeight="1">
      <c r="C11" s="94" t="s">
        <v>18</v>
      </c>
      <c r="D11" s="95">
        <v>8.5</v>
      </c>
      <c r="E11" s="95">
        <v>0.75</v>
      </c>
      <c r="F11" s="95">
        <v>11</v>
      </c>
      <c r="G11" s="95">
        <v>1.1000000000000001</v>
      </c>
      <c r="H11" s="96">
        <v>24000</v>
      </c>
      <c r="I11" s="98">
        <v>0.16</v>
      </c>
      <c r="P11" s="1"/>
      <c r="Q11" s="1"/>
      <c r="R11" s="1"/>
      <c r="S11" s="1"/>
      <c r="T11" s="1"/>
      <c r="U11" s="83"/>
    </row>
    <row r="12" spans="3:22" ht="18" customHeight="1">
      <c r="C12" s="94" t="s">
        <v>19</v>
      </c>
      <c r="D12" s="95">
        <v>11.5</v>
      </c>
      <c r="E12" s="95">
        <v>0.9</v>
      </c>
      <c r="F12" s="95">
        <v>15</v>
      </c>
      <c r="G12" s="95">
        <v>1.35</v>
      </c>
      <c r="H12" s="96">
        <v>27500</v>
      </c>
      <c r="I12" s="98">
        <v>0.19</v>
      </c>
      <c r="P12" s="1"/>
      <c r="Q12" s="1"/>
      <c r="R12" s="1"/>
      <c r="S12" s="1"/>
      <c r="T12" s="1"/>
      <c r="U12" s="83"/>
    </row>
    <row r="13" spans="3:22" ht="18" customHeight="1">
      <c r="C13" s="94" t="s">
        <v>35</v>
      </c>
      <c r="D13" s="95">
        <v>13</v>
      </c>
      <c r="E13" s="95">
        <v>0.95</v>
      </c>
      <c r="F13" s="95">
        <v>16.5</v>
      </c>
      <c r="G13" s="95">
        <v>1.45</v>
      </c>
      <c r="H13" s="96">
        <v>28500</v>
      </c>
      <c r="I13" s="99">
        <v>0.20499999999999999</v>
      </c>
      <c r="K13" s="85" t="s">
        <v>149</v>
      </c>
      <c r="L13" s="86"/>
      <c r="M13" s="86"/>
      <c r="P13" s="1"/>
      <c r="Q13" s="1"/>
      <c r="R13" s="1"/>
      <c r="S13" s="1"/>
      <c r="T13" s="1"/>
      <c r="U13" s="83"/>
    </row>
    <row r="14" spans="3:22" ht="18" customHeight="1">
      <c r="C14" s="94" t="s">
        <v>20</v>
      </c>
      <c r="D14" s="95">
        <v>14.5</v>
      </c>
      <c r="E14" s="95">
        <v>1.05</v>
      </c>
      <c r="F14" s="95">
        <v>18.5</v>
      </c>
      <c r="G14" s="95">
        <v>1.55</v>
      </c>
      <c r="H14" s="96">
        <v>30000</v>
      </c>
      <c r="I14" s="98">
        <v>0.22000000000000003</v>
      </c>
      <c r="K14" s="112" t="s">
        <v>36</v>
      </c>
      <c r="L14" s="81" t="s">
        <v>37</v>
      </c>
      <c r="M14" s="112" t="s">
        <v>173</v>
      </c>
      <c r="N14" s="84"/>
      <c r="P14" s="1"/>
      <c r="Q14" s="1"/>
      <c r="R14" s="1"/>
      <c r="S14" s="1"/>
      <c r="T14" s="1"/>
      <c r="U14" s="83"/>
    </row>
    <row r="15" spans="3:22" ht="18" customHeight="1">
      <c r="C15" s="94" t="s">
        <v>21</v>
      </c>
      <c r="D15" s="95">
        <v>17</v>
      </c>
      <c r="E15" s="95">
        <v>1.1499999999999999</v>
      </c>
      <c r="F15" s="95">
        <v>22</v>
      </c>
      <c r="G15" s="95">
        <v>1.75</v>
      </c>
      <c r="H15" s="96">
        <v>32500</v>
      </c>
      <c r="I15" s="98">
        <v>0.26</v>
      </c>
      <c r="K15" s="112"/>
      <c r="L15" s="81" t="s">
        <v>181</v>
      </c>
      <c r="M15" s="112"/>
      <c r="N15" s="84"/>
      <c r="P15" s="1"/>
      <c r="Q15" s="1"/>
      <c r="R15" s="1"/>
      <c r="S15" s="1"/>
      <c r="T15" s="1"/>
      <c r="U15" s="83"/>
    </row>
    <row r="16" spans="3:22" ht="18" customHeight="1">
      <c r="C16" s="94" t="s">
        <v>38</v>
      </c>
      <c r="D16" s="95">
        <v>19.5</v>
      </c>
      <c r="E16" s="95">
        <v>1.3</v>
      </c>
      <c r="F16" s="95">
        <v>25.5</v>
      </c>
      <c r="G16" s="95">
        <v>1.95</v>
      </c>
      <c r="H16" s="96">
        <v>34500</v>
      </c>
      <c r="I16" s="98">
        <v>0.28999999999999998</v>
      </c>
      <c r="K16" s="112"/>
      <c r="L16" s="82" t="s">
        <v>182</v>
      </c>
      <c r="M16" s="82" t="s">
        <v>182</v>
      </c>
      <c r="N16" s="84"/>
      <c r="P16" s="1"/>
      <c r="Q16" s="1"/>
      <c r="R16" s="1"/>
      <c r="S16" s="1"/>
      <c r="T16" s="1"/>
      <c r="U16" s="83"/>
    </row>
    <row r="17" spans="3:27" ht="18" customHeight="1">
      <c r="C17" s="94" t="s">
        <v>39</v>
      </c>
      <c r="D17" s="95">
        <v>22</v>
      </c>
      <c r="E17" s="95">
        <v>1.4</v>
      </c>
      <c r="F17" s="95">
        <v>29</v>
      </c>
      <c r="G17" s="95">
        <v>2.1</v>
      </c>
      <c r="H17" s="96">
        <v>36000</v>
      </c>
      <c r="I17" s="100">
        <v>0.30199999999999999</v>
      </c>
      <c r="K17" s="105" t="s">
        <v>41</v>
      </c>
      <c r="L17" s="91" t="s">
        <v>42</v>
      </c>
      <c r="M17" s="91">
        <v>1.4</v>
      </c>
      <c r="N17" s="84"/>
      <c r="P17" s="1"/>
      <c r="Q17" s="1"/>
      <c r="R17" s="1"/>
      <c r="S17" s="1"/>
      <c r="T17" s="1"/>
      <c r="U17" s="83"/>
    </row>
    <row r="18" spans="3:27" ht="18" customHeight="1">
      <c r="C18" s="94" t="s">
        <v>40</v>
      </c>
      <c r="D18" s="95">
        <v>25</v>
      </c>
      <c r="E18" s="95">
        <v>1.5</v>
      </c>
      <c r="F18" s="95">
        <v>32</v>
      </c>
      <c r="G18" s="95">
        <v>2.25</v>
      </c>
      <c r="H18" s="96">
        <v>37000</v>
      </c>
      <c r="I18" s="98">
        <v>0.32</v>
      </c>
      <c r="K18" s="107" t="s">
        <v>18</v>
      </c>
      <c r="L18" s="95" t="s">
        <v>44</v>
      </c>
      <c r="M18" s="95">
        <v>1.6</v>
      </c>
      <c r="N18" s="84"/>
      <c r="P18" s="1"/>
      <c r="Q18" s="1"/>
      <c r="R18" s="1"/>
      <c r="S18" s="1"/>
      <c r="T18" s="1"/>
      <c r="U18" s="83"/>
    </row>
    <row r="19" spans="3:27" ht="18" customHeight="1">
      <c r="C19" s="94" t="s">
        <v>43</v>
      </c>
      <c r="D19" s="95">
        <v>27.5</v>
      </c>
      <c r="E19" s="95">
        <v>1.6</v>
      </c>
      <c r="F19" s="95">
        <v>36</v>
      </c>
      <c r="G19" s="95">
        <v>2.4500000000000002</v>
      </c>
      <c r="H19" s="96">
        <v>38000</v>
      </c>
      <c r="I19" s="98">
        <v>0.35</v>
      </c>
      <c r="K19" s="107" t="s">
        <v>19</v>
      </c>
      <c r="L19" s="95" t="s">
        <v>46</v>
      </c>
      <c r="M19" s="95">
        <v>1.9</v>
      </c>
      <c r="N19" s="84"/>
      <c r="P19" s="1"/>
      <c r="Q19" s="1"/>
      <c r="R19" s="1"/>
      <c r="S19" s="1"/>
      <c r="T19" s="1"/>
      <c r="U19" s="83"/>
    </row>
    <row r="20" spans="3:27" ht="18" customHeight="1">
      <c r="C20" s="94" t="s">
        <v>45</v>
      </c>
      <c r="D20" s="95">
        <v>30</v>
      </c>
      <c r="E20" s="95">
        <v>1.7</v>
      </c>
      <c r="F20" s="95">
        <v>39.5</v>
      </c>
      <c r="G20" s="95">
        <v>2.6</v>
      </c>
      <c r="H20" s="96">
        <v>39000</v>
      </c>
      <c r="I20" s="98">
        <v>0.38</v>
      </c>
      <c r="K20" s="107" t="s">
        <v>48</v>
      </c>
      <c r="L20" s="95" t="s">
        <v>49</v>
      </c>
      <c r="M20" s="100">
        <v>2.0499999999999998</v>
      </c>
      <c r="N20" s="84"/>
      <c r="P20" s="1"/>
      <c r="Q20" s="1"/>
      <c r="R20" s="1"/>
      <c r="S20" s="1"/>
      <c r="T20" s="1"/>
      <c r="U20" s="83"/>
      <c r="V20" s="83"/>
      <c r="W20" s="83"/>
      <c r="X20" s="83"/>
      <c r="Y20" s="83"/>
      <c r="Z20" s="83"/>
      <c r="AA20" s="83"/>
    </row>
    <row r="21" spans="3:27" ht="18" customHeight="1">
      <c r="C21" s="94" t="s">
        <v>47</v>
      </c>
      <c r="D21" s="95">
        <v>33</v>
      </c>
      <c r="E21" s="95">
        <v>1.8</v>
      </c>
      <c r="F21" s="95">
        <v>43</v>
      </c>
      <c r="G21" s="95">
        <v>2.75</v>
      </c>
      <c r="H21" s="96">
        <v>39500</v>
      </c>
      <c r="I21" s="98">
        <v>0.41</v>
      </c>
      <c r="K21" s="107" t="s">
        <v>20</v>
      </c>
      <c r="L21" s="95" t="s">
        <v>51</v>
      </c>
      <c r="M21" s="95">
        <v>2.2000000000000002</v>
      </c>
      <c r="N21" s="84"/>
      <c r="P21" s="1"/>
      <c r="Q21" s="1"/>
      <c r="R21" s="1"/>
      <c r="S21" s="1"/>
      <c r="T21" s="1"/>
    </row>
    <row r="22" spans="3:27" ht="18" customHeight="1">
      <c r="C22" s="94" t="s">
        <v>50</v>
      </c>
      <c r="D22" s="95">
        <v>35</v>
      </c>
      <c r="E22" s="95">
        <v>1.85</v>
      </c>
      <c r="F22" s="95">
        <v>46.5</v>
      </c>
      <c r="G22" s="95">
        <v>2.85</v>
      </c>
      <c r="H22" s="96">
        <v>40000</v>
      </c>
      <c r="I22" s="98">
        <v>0.42000000000000004</v>
      </c>
      <c r="K22" s="107" t="s">
        <v>21</v>
      </c>
      <c r="L22" s="95" t="s">
        <v>53</v>
      </c>
      <c r="M22" s="95">
        <v>2.6</v>
      </c>
      <c r="N22" s="84"/>
      <c r="P22" s="1"/>
      <c r="Q22" s="1"/>
      <c r="R22" s="1"/>
      <c r="S22" s="1"/>
      <c r="T22" s="1"/>
    </row>
    <row r="23" spans="3:27" ht="18" customHeight="1">
      <c r="C23" s="94" t="s">
        <v>52</v>
      </c>
      <c r="D23" s="95">
        <v>37</v>
      </c>
      <c r="E23" s="95">
        <v>1.9</v>
      </c>
      <c r="F23" s="95">
        <v>50</v>
      </c>
      <c r="G23" s="95">
        <v>3</v>
      </c>
      <c r="H23" s="96">
        <v>41000</v>
      </c>
      <c r="I23" s="98">
        <v>0.44000000000000006</v>
      </c>
      <c r="K23" s="107" t="s">
        <v>38</v>
      </c>
      <c r="L23" s="95" t="s">
        <v>55</v>
      </c>
      <c r="M23" s="95">
        <v>2.9</v>
      </c>
      <c r="N23" s="84"/>
      <c r="P23" s="1"/>
      <c r="Q23" s="1"/>
      <c r="R23" s="1"/>
      <c r="S23" s="1"/>
      <c r="T23" s="1"/>
    </row>
    <row r="24" spans="3:27" ht="18" customHeight="1">
      <c r="C24" s="94" t="s">
        <v>54</v>
      </c>
      <c r="D24" s="95">
        <v>41</v>
      </c>
      <c r="E24" s="95">
        <v>2.1</v>
      </c>
      <c r="F24" s="95">
        <v>57</v>
      </c>
      <c r="G24" s="95">
        <v>3.3</v>
      </c>
      <c r="H24" s="96">
        <v>42000</v>
      </c>
      <c r="I24" s="98">
        <v>0.45999999999999996</v>
      </c>
      <c r="K24" s="107" t="s">
        <v>39</v>
      </c>
      <c r="L24" s="95" t="s">
        <v>57</v>
      </c>
      <c r="M24" s="100">
        <v>3.02</v>
      </c>
      <c r="N24" s="84"/>
      <c r="P24" s="1"/>
      <c r="Q24" s="1"/>
      <c r="R24" s="1"/>
      <c r="S24" s="1"/>
      <c r="T24" s="1"/>
    </row>
    <row r="25" spans="3:27" ht="18" customHeight="1">
      <c r="C25" s="94" t="s">
        <v>56</v>
      </c>
      <c r="D25" s="95">
        <v>44</v>
      </c>
      <c r="E25" s="95">
        <v>2.15</v>
      </c>
      <c r="F25" s="95">
        <v>64</v>
      </c>
      <c r="G25" s="95">
        <v>3.6</v>
      </c>
      <c r="H25" s="96">
        <v>42500</v>
      </c>
      <c r="I25" s="98">
        <v>0.48</v>
      </c>
      <c r="K25" s="107" t="s">
        <v>40</v>
      </c>
      <c r="L25" s="95" t="s">
        <v>58</v>
      </c>
      <c r="M25" s="95">
        <v>3.2</v>
      </c>
      <c r="N25" s="84"/>
      <c r="P25" s="1"/>
      <c r="Q25" s="1"/>
      <c r="R25" s="1"/>
      <c r="S25" s="1"/>
      <c r="T25" s="1"/>
    </row>
    <row r="26" spans="3:27" ht="18" customHeight="1">
      <c r="C26" s="94" t="s">
        <v>31</v>
      </c>
      <c r="D26" s="95">
        <v>47.5</v>
      </c>
      <c r="E26" s="95">
        <v>2.2000000000000002</v>
      </c>
      <c r="F26" s="95">
        <v>71</v>
      </c>
      <c r="G26" s="95">
        <v>3.8</v>
      </c>
      <c r="H26" s="96">
        <v>43000</v>
      </c>
      <c r="I26" s="97">
        <v>0.5</v>
      </c>
      <c r="K26" s="107" t="s">
        <v>43</v>
      </c>
      <c r="L26" s="95" t="s">
        <v>60</v>
      </c>
      <c r="M26" s="95">
        <v>3.5</v>
      </c>
      <c r="N26" s="84"/>
      <c r="P26" s="1"/>
      <c r="Q26" s="1"/>
      <c r="R26" s="1"/>
      <c r="S26" s="1"/>
      <c r="T26" s="1"/>
    </row>
    <row r="27" spans="3:27" ht="18" customHeight="1">
      <c r="C27" s="94" t="s">
        <v>59</v>
      </c>
      <c r="D27" s="95">
        <v>2.8</v>
      </c>
      <c r="E27" s="95">
        <v>0.37</v>
      </c>
      <c r="F27" s="95">
        <v>3.5</v>
      </c>
      <c r="G27" s="95">
        <v>0.55000000000000004</v>
      </c>
      <c r="H27" s="96">
        <v>13000</v>
      </c>
      <c r="I27" s="97"/>
      <c r="K27" s="107" t="s">
        <v>45</v>
      </c>
      <c r="L27" s="95" t="s">
        <v>62</v>
      </c>
      <c r="M27" s="95">
        <v>3.8</v>
      </c>
      <c r="P27" s="1"/>
      <c r="Q27" s="1"/>
      <c r="R27" s="1"/>
      <c r="S27" s="1"/>
      <c r="T27" s="1"/>
    </row>
    <row r="28" spans="3:27" ht="18" customHeight="1">
      <c r="C28" s="94" t="s">
        <v>61</v>
      </c>
      <c r="D28" s="95">
        <v>4.5</v>
      </c>
      <c r="E28" s="95">
        <v>0.48</v>
      </c>
      <c r="F28" s="95">
        <v>5.5</v>
      </c>
      <c r="G28" s="95">
        <v>0.7</v>
      </c>
      <c r="H28" s="96">
        <v>16000</v>
      </c>
      <c r="I28" s="97"/>
      <c r="K28" s="107" t="s">
        <v>47</v>
      </c>
      <c r="L28" s="95" t="s">
        <v>64</v>
      </c>
      <c r="M28" s="95">
        <v>4.0999999999999996</v>
      </c>
      <c r="P28" s="1"/>
      <c r="Q28" s="1"/>
      <c r="R28" s="1"/>
      <c r="S28" s="1"/>
      <c r="T28" s="1"/>
    </row>
    <row r="29" spans="3:27" ht="18" customHeight="1">
      <c r="C29" s="94" t="s">
        <v>63</v>
      </c>
      <c r="D29" s="95">
        <v>6</v>
      </c>
      <c r="E29" s="95">
        <v>0.55999999999999994</v>
      </c>
      <c r="F29" s="95">
        <v>7.5</v>
      </c>
      <c r="G29" s="95">
        <v>0.85</v>
      </c>
      <c r="H29" s="96">
        <v>19000</v>
      </c>
      <c r="I29" s="97"/>
      <c r="K29" s="107" t="s">
        <v>50</v>
      </c>
      <c r="L29" s="95" t="s">
        <v>66</v>
      </c>
      <c r="M29" s="95">
        <v>4.2</v>
      </c>
      <c r="P29" s="1"/>
      <c r="Q29" s="1"/>
      <c r="R29" s="1"/>
      <c r="S29" s="1"/>
      <c r="T29" s="1"/>
    </row>
    <row r="30" spans="3:27" ht="18" customHeight="1">
      <c r="C30" s="94" t="s">
        <v>65</v>
      </c>
      <c r="D30" s="95">
        <v>7.5</v>
      </c>
      <c r="E30" s="95">
        <v>0.65999999999999992</v>
      </c>
      <c r="F30" s="95">
        <v>9.5</v>
      </c>
      <c r="G30" s="95">
        <v>1</v>
      </c>
      <c r="H30" s="96">
        <v>21500</v>
      </c>
      <c r="I30" s="98">
        <v>0.13999999999999999</v>
      </c>
      <c r="K30" s="107" t="s">
        <v>52</v>
      </c>
      <c r="L30" s="95" t="s">
        <v>68</v>
      </c>
      <c r="M30" s="95">
        <v>4.4000000000000004</v>
      </c>
      <c r="P30" s="1"/>
      <c r="Q30" s="1"/>
      <c r="R30" s="1"/>
      <c r="S30" s="1"/>
      <c r="T30" s="1"/>
    </row>
    <row r="31" spans="3:27" ht="18" customHeight="1">
      <c r="C31" s="94" t="s">
        <v>67</v>
      </c>
      <c r="D31" s="95">
        <v>8.5</v>
      </c>
      <c r="E31" s="95">
        <v>0.75</v>
      </c>
      <c r="F31" s="95">
        <v>11</v>
      </c>
      <c r="G31" s="95">
        <v>1.1000000000000001</v>
      </c>
      <c r="H31" s="96">
        <v>24000</v>
      </c>
      <c r="I31" s="98">
        <v>0.16</v>
      </c>
      <c r="K31" s="107" t="s">
        <v>54</v>
      </c>
      <c r="L31" s="95" t="s">
        <v>70</v>
      </c>
      <c r="M31" s="95">
        <v>4.5999999999999996</v>
      </c>
      <c r="P31" s="1"/>
      <c r="Q31" s="1"/>
      <c r="R31" s="1"/>
      <c r="S31" s="1"/>
      <c r="T31" s="1"/>
    </row>
    <row r="32" spans="3:27" ht="18" customHeight="1">
      <c r="C32" s="94" t="s">
        <v>69</v>
      </c>
      <c r="D32" s="95">
        <v>11.5</v>
      </c>
      <c r="E32" s="95">
        <v>0.9</v>
      </c>
      <c r="F32" s="95">
        <v>15</v>
      </c>
      <c r="G32" s="95">
        <v>1.35</v>
      </c>
      <c r="H32" s="96">
        <v>27500</v>
      </c>
      <c r="I32" s="98">
        <v>0.19</v>
      </c>
      <c r="K32" s="107" t="s">
        <v>56</v>
      </c>
      <c r="L32" s="95" t="s">
        <v>72</v>
      </c>
      <c r="M32" s="95">
        <v>4.8</v>
      </c>
      <c r="P32" s="1"/>
      <c r="Q32" s="1"/>
      <c r="R32" s="1"/>
      <c r="S32" s="1"/>
      <c r="T32" s="1"/>
    </row>
    <row r="33" spans="3:20" ht="18" customHeight="1">
      <c r="C33" s="94" t="s">
        <v>71</v>
      </c>
      <c r="D33" s="95">
        <v>13</v>
      </c>
      <c r="E33" s="95">
        <v>0.95</v>
      </c>
      <c r="F33" s="95">
        <v>16.5</v>
      </c>
      <c r="G33" s="95">
        <v>1.45</v>
      </c>
      <c r="H33" s="96">
        <v>28500</v>
      </c>
      <c r="I33" s="100">
        <v>0.20499999999999999</v>
      </c>
      <c r="K33" s="109" t="s">
        <v>31</v>
      </c>
      <c r="L33" s="102" t="s">
        <v>74</v>
      </c>
      <c r="M33" s="102">
        <v>5</v>
      </c>
      <c r="P33" s="1"/>
      <c r="Q33" s="1"/>
      <c r="R33" s="1"/>
      <c r="S33" s="1"/>
      <c r="T33" s="1"/>
    </row>
    <row r="34" spans="3:20" ht="18" customHeight="1">
      <c r="C34" s="94" t="s">
        <v>73</v>
      </c>
      <c r="D34" s="95">
        <v>14.5</v>
      </c>
      <c r="E34" s="95">
        <v>1.05</v>
      </c>
      <c r="F34" s="95">
        <v>18.5</v>
      </c>
      <c r="G34" s="95">
        <v>1.55</v>
      </c>
      <c r="H34" s="96">
        <v>30000</v>
      </c>
      <c r="I34" s="98">
        <v>0.22000000000000003</v>
      </c>
      <c r="P34" s="1"/>
      <c r="Q34" s="1"/>
      <c r="R34" s="1"/>
      <c r="S34" s="1"/>
      <c r="T34" s="1"/>
    </row>
    <row r="35" spans="3:20" ht="18" customHeight="1">
      <c r="C35" s="94" t="s">
        <v>75</v>
      </c>
      <c r="D35" s="95">
        <v>17</v>
      </c>
      <c r="E35" s="95">
        <v>1.1499999999999999</v>
      </c>
      <c r="F35" s="95">
        <v>22</v>
      </c>
      <c r="G35" s="95">
        <v>1.75</v>
      </c>
      <c r="H35" s="96">
        <v>32500</v>
      </c>
      <c r="I35" s="98">
        <v>0.26</v>
      </c>
      <c r="P35" s="1"/>
      <c r="Q35" s="1"/>
      <c r="R35" s="1"/>
      <c r="S35" s="1"/>
      <c r="T35" s="1"/>
    </row>
    <row r="36" spans="3:20" ht="18" customHeight="1">
      <c r="C36" s="94" t="s">
        <v>76</v>
      </c>
      <c r="D36" s="95">
        <v>19.5</v>
      </c>
      <c r="E36" s="95">
        <v>1.3</v>
      </c>
      <c r="F36" s="95">
        <v>25.5</v>
      </c>
      <c r="G36" s="95">
        <v>1.95</v>
      </c>
      <c r="H36" s="96">
        <v>34500</v>
      </c>
      <c r="I36" s="98">
        <v>0.28999999999999998</v>
      </c>
      <c r="P36" s="1"/>
      <c r="Q36" s="1"/>
      <c r="R36" s="1"/>
      <c r="S36" s="1"/>
      <c r="T36" s="1"/>
    </row>
    <row r="37" spans="3:20" ht="18" customHeight="1">
      <c r="C37" s="94" t="s">
        <v>77</v>
      </c>
      <c r="D37" s="95">
        <v>22</v>
      </c>
      <c r="E37" s="95">
        <v>1.4</v>
      </c>
      <c r="F37" s="95">
        <v>29</v>
      </c>
      <c r="G37" s="95">
        <v>2.1</v>
      </c>
      <c r="H37" s="96">
        <v>36000</v>
      </c>
      <c r="I37" s="100">
        <v>0.30199999999999999</v>
      </c>
      <c r="P37" s="1"/>
      <c r="Q37" s="1"/>
      <c r="R37" s="1"/>
      <c r="S37" s="1"/>
      <c r="T37" s="1"/>
    </row>
    <row r="38" spans="3:20" ht="18" customHeight="1">
      <c r="C38" s="94" t="s">
        <v>78</v>
      </c>
      <c r="D38" s="95">
        <v>25</v>
      </c>
      <c r="E38" s="95">
        <v>1.5</v>
      </c>
      <c r="F38" s="95">
        <v>32</v>
      </c>
      <c r="G38" s="95">
        <v>2.25</v>
      </c>
      <c r="H38" s="96">
        <v>37000</v>
      </c>
      <c r="I38" s="98">
        <v>0.32</v>
      </c>
      <c r="P38" s="1"/>
      <c r="Q38" s="1"/>
      <c r="R38" s="1"/>
      <c r="S38" s="1"/>
      <c r="T38" s="1"/>
    </row>
    <row r="39" spans="3:20" ht="18" customHeight="1">
      <c r="C39" s="94" t="s">
        <v>79</v>
      </c>
      <c r="D39" s="95">
        <v>27.5</v>
      </c>
      <c r="E39" s="95">
        <v>1.6</v>
      </c>
      <c r="F39" s="95">
        <v>36</v>
      </c>
      <c r="G39" s="95">
        <v>2.4500000000000002</v>
      </c>
      <c r="H39" s="96">
        <v>38000</v>
      </c>
      <c r="I39" s="98">
        <v>0.35</v>
      </c>
      <c r="P39" s="1"/>
      <c r="Q39" s="1"/>
      <c r="R39" s="1"/>
      <c r="S39" s="1"/>
      <c r="T39" s="1"/>
    </row>
    <row r="40" spans="3:20" ht="18" customHeight="1">
      <c r="C40" s="94" t="s">
        <v>80</v>
      </c>
      <c r="D40" s="95">
        <v>30</v>
      </c>
      <c r="E40" s="95">
        <v>1.7</v>
      </c>
      <c r="F40" s="95">
        <v>39.5</v>
      </c>
      <c r="G40" s="95">
        <v>2.6</v>
      </c>
      <c r="H40" s="96">
        <v>39000</v>
      </c>
      <c r="I40" s="98">
        <v>0.38</v>
      </c>
      <c r="P40" s="1"/>
      <c r="Q40" s="1"/>
      <c r="R40" s="1"/>
      <c r="S40" s="1"/>
      <c r="T40" s="1"/>
    </row>
    <row r="41" spans="3:20" ht="18" customHeight="1">
      <c r="C41" s="101" t="s">
        <v>81</v>
      </c>
      <c r="D41" s="102">
        <v>33</v>
      </c>
      <c r="E41" s="102">
        <v>1.8</v>
      </c>
      <c r="F41" s="102">
        <v>43</v>
      </c>
      <c r="G41" s="102">
        <v>2.75</v>
      </c>
      <c r="H41" s="103">
        <v>39500</v>
      </c>
      <c r="I41" s="104">
        <v>0.41</v>
      </c>
      <c r="P41" s="1"/>
      <c r="Q41" s="1"/>
      <c r="R41" s="1"/>
      <c r="S41" s="1"/>
      <c r="T41" s="1"/>
    </row>
    <row r="42" spans="3:20" ht="18" customHeight="1">
      <c r="C42" s="87"/>
      <c r="D42" s="88"/>
      <c r="E42" s="88"/>
      <c r="F42" s="88"/>
      <c r="G42" s="88"/>
      <c r="H42" s="89"/>
      <c r="I42" s="89"/>
    </row>
    <row r="43" spans="3:20" ht="18" customHeight="1">
      <c r="C43" s="87"/>
      <c r="D43" s="88"/>
      <c r="E43" s="88"/>
      <c r="F43" s="88"/>
      <c r="G43" s="88"/>
      <c r="H43" s="89"/>
      <c r="I43" s="89"/>
    </row>
    <row r="44" spans="3:20" ht="18" customHeight="1">
      <c r="F44" s="88"/>
      <c r="G44" s="88"/>
      <c r="H44" s="89"/>
      <c r="I44" s="89"/>
    </row>
    <row r="45" spans="3:20" ht="18" customHeight="1">
      <c r="F45" s="88"/>
      <c r="G45" s="88"/>
      <c r="H45" s="89"/>
      <c r="I45" s="89"/>
    </row>
    <row r="46" spans="3:20" ht="18" customHeight="1">
      <c r="F46" s="88"/>
      <c r="G46" s="88"/>
      <c r="H46" s="89"/>
      <c r="I46" s="89"/>
    </row>
    <row r="47" spans="3:20" ht="18" customHeight="1">
      <c r="F47" s="88"/>
      <c r="G47" s="88"/>
      <c r="H47" s="89"/>
      <c r="I47" s="89"/>
    </row>
    <row r="48" spans="3:20" ht="18" customHeight="1">
      <c r="F48" s="88"/>
      <c r="G48" s="88"/>
      <c r="H48" s="89"/>
      <c r="I48" s="89"/>
    </row>
    <row r="49" spans="6:9" ht="18" customHeight="1">
      <c r="F49" s="88"/>
      <c r="G49" s="88"/>
      <c r="H49" s="89"/>
      <c r="I49" s="89"/>
    </row>
    <row r="50" spans="6:9" ht="18" customHeight="1">
      <c r="F50" s="88"/>
      <c r="G50" s="88"/>
      <c r="H50" s="89"/>
      <c r="I50" s="89"/>
    </row>
    <row r="51" spans="6:9" ht="18" customHeight="1">
      <c r="F51" s="88"/>
      <c r="G51" s="88"/>
      <c r="H51" s="89"/>
      <c r="I51" s="89"/>
    </row>
    <row r="52" spans="6:9" ht="18" customHeight="1">
      <c r="F52" s="88"/>
      <c r="G52" s="88"/>
      <c r="H52" s="89"/>
      <c r="I52" s="89"/>
    </row>
    <row r="53" spans="6:9" ht="18" customHeight="1">
      <c r="F53" s="88"/>
      <c r="G53" s="88"/>
      <c r="H53" s="89"/>
      <c r="I53" s="89"/>
    </row>
    <row r="54" spans="6:9" ht="18" customHeight="1">
      <c r="F54" s="88"/>
      <c r="G54" s="88"/>
      <c r="H54" s="89"/>
      <c r="I54" s="89"/>
    </row>
    <row r="55" spans="6:9" ht="18" customHeight="1">
      <c r="F55" s="88"/>
      <c r="G55" s="88"/>
      <c r="H55" s="89"/>
      <c r="I55" s="89"/>
    </row>
    <row r="56" spans="6:9" ht="18" customHeight="1">
      <c r="F56" s="88"/>
      <c r="G56" s="88"/>
      <c r="H56" s="89"/>
      <c r="I56" s="89"/>
    </row>
    <row r="57" spans="6:9" ht="18" customHeight="1">
      <c r="F57" s="88"/>
      <c r="G57" s="88"/>
      <c r="H57" s="89"/>
      <c r="I57" s="89"/>
    </row>
    <row r="58" spans="6:9" ht="18" customHeight="1">
      <c r="F58" s="88"/>
      <c r="G58" s="88"/>
      <c r="H58" s="89"/>
      <c r="I58" s="89"/>
    </row>
  </sheetData>
  <mergeCells count="4">
    <mergeCell ref="C3:I3"/>
    <mergeCell ref="C4:C5"/>
    <mergeCell ref="K14:K16"/>
    <mergeCell ref="M14:M15"/>
  </mergeCells>
  <dataValidations count="1">
    <dataValidation type="list" allowBlank="1" showInputMessage="1" showErrorMessage="1" sqref="K4">
      <formula1>$C$6:$C$37</formula1>
    </dataValidation>
  </dataValidations>
  <pageMargins left="0.19685039370078741" right="0.19685039370078741" top="0.59055118110236215" bottom="0.59055118110236215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Vat lieu</vt:lpstr>
      <vt:lpstr>VL 5574-2018 356-2005</vt:lpstr>
      <vt:lpstr>Data</vt:lpstr>
    </vt:vector>
  </TitlesOfParts>
  <Company>Truong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Vinh</cp:lastModifiedBy>
  <cp:lastPrinted>2019-10-21T04:21:29Z</cp:lastPrinted>
  <dcterms:created xsi:type="dcterms:W3CDTF">2019-08-27T09:53:16Z</dcterms:created>
  <dcterms:modified xsi:type="dcterms:W3CDTF">2020-10-16T07:48:49Z</dcterms:modified>
</cp:coreProperties>
</file>