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Giang Day\3. Bai tap diem danh\2017-2018\"/>
    </mc:Choice>
  </mc:AlternateContent>
  <bookViews>
    <workbookView xWindow="0" yWindow="0" windowWidth="12000" windowHeight="5520"/>
  </bookViews>
  <sheets>
    <sheet name="Sheet1" sheetId="1" r:id="rId1"/>
  </sheets>
  <definedNames>
    <definedName name="_xlnm._FilterDatabase" localSheetId="0" hidden="1">Sheet1!$B$3:$AJ$30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F8" i="1"/>
  <c r="S5" i="1"/>
  <c r="R5" i="1" s="1"/>
  <c r="F5" i="1" s="1"/>
  <c r="S6" i="1"/>
  <c r="R6" i="1" s="1"/>
  <c r="F6" i="1" s="1"/>
  <c r="S7" i="1"/>
  <c r="R7" i="1" s="1"/>
  <c r="F7" i="1" s="1"/>
  <c r="S8" i="1"/>
  <c r="S9" i="1"/>
  <c r="R9" i="1" s="1"/>
  <c r="F9" i="1" s="1"/>
  <c r="S10" i="1"/>
  <c r="R10" i="1" s="1"/>
  <c r="F10" i="1" s="1"/>
  <c r="S11" i="1"/>
  <c r="R11" i="1" s="1"/>
  <c r="F11" i="1" s="1"/>
  <c r="S12" i="1"/>
  <c r="R12" i="1" s="1"/>
  <c r="F12" i="1" s="1"/>
  <c r="S13" i="1"/>
  <c r="R13" i="1" s="1"/>
  <c r="F13" i="1" s="1"/>
  <c r="S14" i="1"/>
  <c r="R14" i="1" s="1"/>
  <c r="F14" i="1" s="1"/>
  <c r="S15" i="1"/>
  <c r="R15" i="1" s="1"/>
  <c r="F15" i="1" s="1"/>
  <c r="S16" i="1"/>
  <c r="R16" i="1" s="1"/>
  <c r="F16" i="1" s="1"/>
  <c r="S17" i="1"/>
  <c r="R17" i="1" s="1"/>
  <c r="F17" i="1" s="1"/>
  <c r="S18" i="1"/>
  <c r="R18" i="1" s="1"/>
  <c r="F18" i="1" s="1"/>
  <c r="S19" i="1"/>
  <c r="R19" i="1" s="1"/>
  <c r="F19" i="1" s="1"/>
  <c r="S20" i="1"/>
  <c r="R20" i="1" s="1"/>
  <c r="F20" i="1" s="1"/>
  <c r="S21" i="1"/>
  <c r="R21" i="1" s="1"/>
  <c r="F21" i="1" s="1"/>
  <c r="S22" i="1"/>
  <c r="R22" i="1" s="1"/>
  <c r="F22" i="1" s="1"/>
  <c r="S23" i="1"/>
  <c r="R23" i="1" s="1"/>
  <c r="F23" i="1" s="1"/>
  <c r="S24" i="1"/>
  <c r="R24" i="1" s="1"/>
  <c r="F24" i="1" s="1"/>
  <c r="S25" i="1"/>
  <c r="R25" i="1" s="1"/>
  <c r="F25" i="1" s="1"/>
  <c r="S26" i="1"/>
  <c r="R26" i="1" s="1"/>
  <c r="F26" i="1" s="1"/>
  <c r="S27" i="1"/>
  <c r="R27" i="1" s="1"/>
  <c r="F27" i="1" s="1"/>
  <c r="S28" i="1"/>
  <c r="R28" i="1" s="1"/>
  <c r="F28" i="1" s="1"/>
  <c r="S29" i="1"/>
  <c r="R29" i="1" s="1"/>
  <c r="F29" i="1" s="1"/>
  <c r="S30" i="1"/>
  <c r="R30" i="1" s="1"/>
  <c r="F30" i="1" s="1"/>
  <c r="S4" i="1"/>
  <c r="R4" i="1" s="1"/>
  <c r="F4" i="1" s="1"/>
  <c r="H6" i="1"/>
  <c r="H10" i="1"/>
  <c r="H14" i="1"/>
  <c r="H18" i="1"/>
  <c r="H22" i="1"/>
  <c r="H26" i="1"/>
  <c r="H30" i="1"/>
  <c r="H8" i="1"/>
  <c r="H9" i="1"/>
  <c r="H11" i="1"/>
  <c r="H12" i="1"/>
  <c r="H16" i="1"/>
  <c r="H17" i="1"/>
  <c r="H19" i="1"/>
  <c r="H20" i="1"/>
  <c r="H24" i="1"/>
  <c r="H25" i="1"/>
  <c r="H28" i="1"/>
  <c r="G5" i="1"/>
  <c r="G13" i="1"/>
  <c r="G17" i="1"/>
  <c r="G18" i="1"/>
  <c r="G21" i="1"/>
  <c r="G23" i="1"/>
  <c r="G29" i="1"/>
  <c r="H29" i="1" l="1"/>
  <c r="H21" i="1"/>
  <c r="H13" i="1"/>
  <c r="H5" i="1"/>
  <c r="H15" i="1"/>
  <c r="H4" i="1"/>
  <c r="H23" i="1"/>
  <c r="H7" i="1"/>
  <c r="G15" i="1"/>
  <c r="G7" i="1"/>
  <c r="G30" i="1"/>
  <c r="G22" i="1"/>
  <c r="G14" i="1"/>
  <c r="G6" i="1"/>
  <c r="G26" i="1"/>
  <c r="G10" i="1"/>
  <c r="G25" i="1"/>
  <c r="G9" i="1"/>
  <c r="G8" i="1"/>
  <c r="G16" i="1"/>
  <c r="G28" i="1"/>
  <c r="G20" i="1"/>
  <c r="G12" i="1"/>
  <c r="G4" i="1"/>
  <c r="G24" i="1"/>
  <c r="G27" i="1"/>
  <c r="G19" i="1"/>
  <c r="G11" i="1"/>
</calcChain>
</file>

<file path=xl/sharedStrings.xml><?xml version="1.0" encoding="utf-8"?>
<sst xmlns="http://schemas.openxmlformats.org/spreadsheetml/2006/main" count="295" uniqueCount="125">
  <si>
    <t>Nguyễn Đình</t>
  </si>
  <si>
    <t>An</t>
  </si>
  <si>
    <t>Huỳnh Đức</t>
  </si>
  <si>
    <t>Bảo</t>
  </si>
  <si>
    <t>Lê Văn</t>
  </si>
  <si>
    <t>Cường</t>
  </si>
  <si>
    <t>Nguyễn Văn</t>
  </si>
  <si>
    <t>Đường</t>
  </si>
  <si>
    <t>Nguyễn Công</t>
  </si>
  <si>
    <t>Hiếu</t>
  </si>
  <si>
    <t>Hồ Phụng</t>
  </si>
  <si>
    <t>Hoàn</t>
  </si>
  <si>
    <t>Hồ Việt</t>
  </si>
  <si>
    <t>Hùng</t>
  </si>
  <si>
    <t>Lê Minh</t>
  </si>
  <si>
    <t>Huy</t>
  </si>
  <si>
    <t>Lanh</t>
  </si>
  <si>
    <t>Bành Xuân</t>
  </si>
  <si>
    <t>Luân</t>
  </si>
  <si>
    <t>Lê Hùng</t>
  </si>
  <si>
    <t>Mạnh</t>
  </si>
  <si>
    <t>Mai Đại</t>
  </si>
  <si>
    <t>Nghĩa</t>
  </si>
  <si>
    <t>Nguyên Văn</t>
  </si>
  <si>
    <t>Phúc</t>
  </si>
  <si>
    <t>Bùi Thị Mai</t>
  </si>
  <si>
    <t>Phương</t>
  </si>
  <si>
    <t>Quang</t>
  </si>
  <si>
    <t>Nguyễn Minh</t>
  </si>
  <si>
    <t>Thiều</t>
  </si>
  <si>
    <t>Thịnh</t>
  </si>
  <si>
    <t>Nguyễn Trường</t>
  </si>
  <si>
    <t>Thông</t>
  </si>
  <si>
    <t>Trần Vũ</t>
  </si>
  <si>
    <t>Toàn</t>
  </si>
  <si>
    <t>Hồ Sỹ</t>
  </si>
  <si>
    <t>Trí</t>
  </si>
  <si>
    <t>Trung</t>
  </si>
  <si>
    <t>Phan Ngọc</t>
  </si>
  <si>
    <t>Trường</t>
  </si>
  <si>
    <t>Nguyễn Thanh</t>
  </si>
  <si>
    <t>Vũ</t>
  </si>
  <si>
    <t>Nguyễn Tuấn</t>
  </si>
  <si>
    <t>Võ Duy</t>
  </si>
  <si>
    <t>v</t>
  </si>
  <si>
    <t>Tôn Đức Thắng</t>
  </si>
  <si>
    <t>Lê Duẩn</t>
  </si>
  <si>
    <t>Nguyễn Tất Thành</t>
  </si>
  <si>
    <t>Ngô Quyền</t>
  </si>
  <si>
    <t>TT</t>
  </si>
  <si>
    <t>MSSV</t>
  </si>
  <si>
    <t>Họ Và</t>
  </si>
  <si>
    <t>Tên</t>
  </si>
  <si>
    <t>Nhóm</t>
  </si>
  <si>
    <t>Tuyến Khảo sát</t>
  </si>
  <si>
    <t>Nguyễn Văn Linh</t>
  </si>
  <si>
    <t>Nguyễn Tri Phương</t>
  </si>
  <si>
    <t>DANH SÁCH PHÂN NHÓM BÀI TẬP CIE 467 ĐƯỜNG PHỐ VÀ GT ĐÔ THỊ</t>
  </si>
  <si>
    <t>m</t>
  </si>
  <si>
    <t>??</t>
  </si>
  <si>
    <t>p</t>
  </si>
  <si>
    <t>28.11.2017</t>
  </si>
  <si>
    <t>phá trong lớp</t>
  </si>
  <si>
    <t>pha trong</t>
  </si>
  <si>
    <t>05.12.2017</t>
  </si>
  <si>
    <t>Bài tập 1</t>
  </si>
  <si>
    <t>Bài tập 3.1</t>
  </si>
  <si>
    <t>Giữa kỳ</t>
  </si>
  <si>
    <t>Bổ sung giữa kỳ</t>
  </si>
  <si>
    <t>Điểm</t>
  </si>
  <si>
    <t>Ghi chú</t>
  </si>
  <si>
    <t>Sai Pln; làn dừng đỗ, lề đường? (Huy)</t>
  </si>
  <si>
    <t>Sai năm lương lai, hệ số quy đổi</t>
  </si>
  <si>
    <t>Chưa có các yếu tố MCN</t>
  </si>
  <si>
    <t>z=6.43</t>
  </si>
  <si>
    <t>Tỷ lệ tăng xe không đúng.</t>
  </si>
  <si>
    <t>Năm tương lai thứ 10? sai lung tung</t>
  </si>
  <si>
    <t>Làn dừng đỗ sai kích thước, dải an toàn không đúng</t>
  </si>
  <si>
    <t>Sai phần dải mép; Ptt của 2 làn xe =&gt; tính số làn xe sai; Z=1.73 không tắc xe?</t>
  </si>
  <si>
    <t>Quy đổi lưu lương sai; tổ chức giao thông không đúng</t>
  </si>
  <si>
    <t>z=6?; Cấu tạo lề sai</t>
  </si>
  <si>
    <t>Giống Thông, không có bản vẽ</t>
  </si>
  <si>
    <t>Loại đường (giống Toàn); chọn 5 làn, vẽ 4 làn</t>
  </si>
  <si>
    <t>Làn xe buýt nhanh? lề đường?</t>
  </si>
  <si>
    <t>Sai Pln; làn dừng đỗ, lề đường? (Cường)</t>
  </si>
  <si>
    <t>Điểm chuyên cần</t>
  </si>
  <si>
    <t>số buổi vắng quy đổi</t>
  </si>
  <si>
    <t>Bài tập 3</t>
  </si>
  <si>
    <t>Chuyên cần</t>
  </si>
  <si>
    <t>Bài tập</t>
  </si>
  <si>
    <t>Chọn a=0?</t>
  </si>
  <si>
    <t>Sai D cống</t>
  </si>
  <si>
    <t>sai phân PC</t>
  </si>
  <si>
    <t>Sai Vtk</t>
  </si>
  <si>
    <t>Sai tên khu vực TK: Cà Mau? p=20 năm? Khoanh lưu vực không thấy?</t>
  </si>
  <si>
    <t>Không chọn số làn xe</t>
  </si>
  <si>
    <t>Đơn vị tính lưu vực sai; không có bản vẽ? tra sai TSố thủy văn</t>
  </si>
  <si>
    <t>Lưu vực không có, F tính sai nhiều. ic, Dcống sai</t>
  </si>
  <si>
    <t>Vkt=3.5; sai dải atoàn</t>
  </si>
  <si>
    <t>Khoanh luu vuc sai; Sai khu vuc TK; sai D cống</t>
  </si>
  <si>
    <t>Sai lề</t>
  </si>
  <si>
    <t>Khoông có bản khoanh lưu vực, lưu vực sai nhiều; sai Dcong, ic</t>
  </si>
  <si>
    <t>Lưu vực sai số lớn</t>
  </si>
  <si>
    <t>Sai q, sai ip</t>
  </si>
  <si>
    <t>Sai lưu vực, không thấy lưu vực?</t>
  </si>
  <si>
    <t>MCN 2LX có dải PC?</t>
  </si>
  <si>
    <t>Lưu vực không có? sai Ic, Dcong; sai TSố Thủy Văn</t>
  </si>
  <si>
    <t>Có dải phân cách?</t>
  </si>
  <si>
    <t>Tính lưu vực sai nhiều</t>
  </si>
  <si>
    <t>Đổi đơn vị m2-&gt;ha sai.; không khoanh lưu vực</t>
  </si>
  <si>
    <t>Không chọn KThước</t>
  </si>
  <si>
    <t>Đô thị loại 1 của Tỉnh?, 3 làn xe, làn rộng 3.75-&gt; vẽ 3.5?</t>
  </si>
  <si>
    <t>sai Vtk</t>
  </si>
  <si>
    <t>Làn xe buýt nhanh? lề đường?; Ptt=5180?</t>
  </si>
  <si>
    <t>Sai lưu vực nhiều;</t>
  </si>
  <si>
    <t>Không tính số làn xe, MCN vẽ không đúng</t>
  </si>
  <si>
    <t>t=0.79? không khoanh lưu vực, lưu vực sai số nhiều?</t>
  </si>
  <si>
    <t>Sai Dải AToàn</t>
  </si>
  <si>
    <t>không có lề, làn dừng, đỗ? z=2.6?</t>
  </si>
  <si>
    <t>Chọn 5 làn xe?; không có làn xe buýt nhanh? Lề đường đã bao gồm dải mép!, z=1.29?</t>
  </si>
  <si>
    <t>Không có làn dừng đỗ</t>
  </si>
  <si>
    <t>Sai ic, lưu vực không cxác</t>
  </si>
  <si>
    <t>Sai Pln (không có dải Pc), thiếu làn dừng đỗ,kích thước ở bản vẽ không cụ thể; năm tương lai 20?</t>
  </si>
  <si>
    <t>Chọn lại D cống?</t>
  </si>
  <si>
    <t>a=5?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</si>
</sst>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rgb="FFE7E6E6"/>
      </right>
      <top style="medium">
        <color rgb="FFE7E6E6"/>
      </top>
      <bottom style="medium">
        <color rgb="FFE7E6E6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6" xfId="0" applyFill="1" applyBorder="1"/>
    <xf numFmtId="0" fontId="0" fillId="2" borderId="7" xfId="0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3" xfId="0" applyFont="1" applyFill="1" applyBorder="1" applyAlignment="1">
      <alignment vertical="center" wrapText="1"/>
    </xf>
    <xf numFmtId="0" fontId="0" fillId="2" borderId="13" xfId="0" applyFill="1" applyBorder="1"/>
    <xf numFmtId="0" fontId="2" fillId="2" borderId="15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13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/>
    </xf>
    <xf numFmtId="0" fontId="0" fillId="4" borderId="11" xfId="0" applyFill="1" applyBorder="1"/>
    <xf numFmtId="0" fontId="2" fillId="4" borderId="13" xfId="0" applyFont="1" applyFill="1" applyBorder="1" applyAlignment="1">
      <alignment vertical="center" wrapText="1"/>
    </xf>
    <xf numFmtId="0" fontId="0" fillId="4" borderId="13" xfId="0" applyFill="1" applyBorder="1"/>
    <xf numFmtId="0" fontId="2" fillId="4" borderId="15" xfId="0" applyFont="1" applyFill="1" applyBorder="1" applyAlignment="1">
      <alignment vertical="center" wrapText="1"/>
    </xf>
    <xf numFmtId="0" fontId="0" fillId="4" borderId="0" xfId="0" applyFill="1"/>
    <xf numFmtId="0" fontId="0" fillId="0" borderId="0" xfId="0" applyBorder="1" applyAlignment="1">
      <alignment horizontal="center"/>
    </xf>
    <xf numFmtId="0" fontId="2" fillId="2" borderId="14" xfId="0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2" borderId="14" xfId="0" applyFill="1" applyBorder="1"/>
    <xf numFmtId="0" fontId="2" fillId="2" borderId="16" xfId="0" applyFont="1" applyFill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/>
    <xf numFmtId="0" fontId="2" fillId="2" borderId="21" xfId="0" applyFont="1" applyFill="1" applyBorder="1" applyAlignment="1">
      <alignment vertical="center" wrapText="1"/>
    </xf>
    <xf numFmtId="0" fontId="0" fillId="0" borderId="22" xfId="0" applyBorder="1"/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/>
    <xf numFmtId="0" fontId="0" fillId="0" borderId="19" xfId="0" applyBorder="1" applyAlignment="1">
      <alignment horizontal="center"/>
    </xf>
    <xf numFmtId="0" fontId="3" fillId="2" borderId="1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0"/>
  <sheetViews>
    <sheetView tabSelected="1" zoomScaleNormal="100" workbookViewId="0">
      <selection activeCell="D12" sqref="D12"/>
    </sheetView>
  </sheetViews>
  <sheetFormatPr defaultRowHeight="15" x14ac:dyDescent="0.25"/>
  <cols>
    <col min="2" max="2" width="6.7109375" customWidth="1"/>
    <col min="3" max="3" width="13.7109375" customWidth="1"/>
    <col min="4" max="4" width="15.42578125" customWidth="1"/>
    <col min="9" max="10" width="4.5703125" customWidth="1"/>
    <col min="11" max="11" width="8" customWidth="1"/>
    <col min="12" max="12" width="20.42578125" customWidth="1"/>
    <col min="13" max="13" width="4.5703125" customWidth="1"/>
    <col min="14" max="14" width="14.28515625" customWidth="1"/>
    <col min="15" max="15" width="4.5703125" customWidth="1"/>
    <col min="16" max="16" width="8.42578125" customWidth="1"/>
    <col min="17" max="19" width="5.85546875" customWidth="1"/>
    <col min="20" max="20" width="4.28515625" customWidth="1"/>
    <col min="21" max="27" width="4.85546875" customWidth="1"/>
    <col min="28" max="33" width="4.85546875" style="40" customWidth="1"/>
    <col min="34" max="34" width="16.28515625" customWidth="1"/>
  </cols>
  <sheetData>
    <row r="1" spans="2:36" ht="15.75" thickBot="1" x14ac:dyDescent="0.3">
      <c r="C1" s="41" t="s">
        <v>57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2:36" ht="15.75" thickBot="1" x14ac:dyDescent="0.3">
      <c r="C2" s="17"/>
      <c r="D2" s="17"/>
      <c r="E2" s="17"/>
      <c r="F2" s="41">
        <v>0.15</v>
      </c>
      <c r="G2" s="41">
        <v>0.15</v>
      </c>
      <c r="H2" s="41">
        <v>0.15</v>
      </c>
      <c r="I2" s="41"/>
      <c r="J2" s="41"/>
      <c r="K2" s="53" t="s">
        <v>65</v>
      </c>
      <c r="L2" s="54"/>
      <c r="M2" s="53" t="s">
        <v>66</v>
      </c>
      <c r="N2" s="54"/>
      <c r="O2" s="52" t="s">
        <v>67</v>
      </c>
      <c r="P2" s="56"/>
      <c r="Q2" s="43" t="s">
        <v>68</v>
      </c>
      <c r="R2" s="41" t="s">
        <v>85</v>
      </c>
      <c r="S2" s="41" t="s">
        <v>86</v>
      </c>
      <c r="T2" s="17"/>
      <c r="U2" s="18"/>
      <c r="V2" s="25"/>
      <c r="W2" s="26"/>
      <c r="X2" s="30"/>
      <c r="Y2" s="31"/>
      <c r="Z2" s="32"/>
      <c r="AA2" s="33"/>
      <c r="AB2" s="35"/>
      <c r="AC2" s="35"/>
      <c r="AD2" s="35"/>
      <c r="AE2" s="35"/>
      <c r="AF2" s="35"/>
      <c r="AG2" s="35"/>
      <c r="AH2" s="17"/>
    </row>
    <row r="3" spans="2:36" ht="15.75" thickBot="1" x14ac:dyDescent="0.3">
      <c r="B3" s="4" t="s">
        <v>49</v>
      </c>
      <c r="C3" s="5" t="s">
        <v>50</v>
      </c>
      <c r="D3" s="19" t="s">
        <v>51</v>
      </c>
      <c r="E3" s="20" t="s">
        <v>52</v>
      </c>
      <c r="F3" s="48" t="s">
        <v>88</v>
      </c>
      <c r="G3" s="20" t="s">
        <v>89</v>
      </c>
      <c r="H3" s="51" t="s">
        <v>67</v>
      </c>
      <c r="I3" s="5" t="s">
        <v>53</v>
      </c>
      <c r="J3" s="19"/>
      <c r="K3" s="4" t="s">
        <v>69</v>
      </c>
      <c r="L3" s="6" t="s">
        <v>70</v>
      </c>
      <c r="M3" s="4" t="s">
        <v>69</v>
      </c>
      <c r="N3" s="6" t="s">
        <v>70</v>
      </c>
      <c r="O3" s="5" t="s">
        <v>69</v>
      </c>
      <c r="P3" s="55" t="s">
        <v>70</v>
      </c>
      <c r="Q3" s="6"/>
      <c r="R3" s="49"/>
      <c r="S3" s="49"/>
      <c r="T3" s="20"/>
      <c r="U3" s="5">
        <v>24.1</v>
      </c>
      <c r="V3" s="19">
        <v>27.1</v>
      </c>
      <c r="W3" s="19">
        <v>31.1</v>
      </c>
      <c r="X3" s="19"/>
      <c r="Y3" s="19">
        <v>7.11</v>
      </c>
      <c r="Z3" s="19">
        <v>17.11</v>
      </c>
      <c r="AA3" s="19" t="s">
        <v>61</v>
      </c>
      <c r="AB3" s="36"/>
      <c r="AC3" s="36" t="s">
        <v>64</v>
      </c>
      <c r="AD3" s="36"/>
      <c r="AE3" s="36" t="s">
        <v>65</v>
      </c>
      <c r="AF3" s="36" t="s">
        <v>87</v>
      </c>
      <c r="AG3" s="36" t="s">
        <v>67</v>
      </c>
      <c r="AH3" s="6" t="s">
        <v>54</v>
      </c>
    </row>
    <row r="4" spans="2:36" ht="17.25" customHeight="1" thickBot="1" x14ac:dyDescent="0.3">
      <c r="B4" s="7">
        <v>3</v>
      </c>
      <c r="C4" s="8">
        <v>1921627853</v>
      </c>
      <c r="D4" s="21" t="s">
        <v>4</v>
      </c>
      <c r="E4" s="22" t="s">
        <v>5</v>
      </c>
      <c r="F4" s="57">
        <f>+R4</f>
        <v>4.0999999999999996</v>
      </c>
      <c r="G4" s="57">
        <f>ROUNDUP((K4+M4)/2+J4,1)</f>
        <v>2.8</v>
      </c>
      <c r="H4" s="58">
        <f>ROUNDUP(O4+Q4,1)</f>
        <v>2.8000000000000003</v>
      </c>
      <c r="I4" s="9">
        <v>1</v>
      </c>
      <c r="J4" s="27">
        <v>0.75</v>
      </c>
      <c r="K4" s="44">
        <v>4</v>
      </c>
      <c r="L4" s="10" t="s">
        <v>71</v>
      </c>
      <c r="M4" s="44">
        <v>0.1</v>
      </c>
      <c r="N4" s="10">
        <v>0</v>
      </c>
      <c r="O4" s="44">
        <v>2</v>
      </c>
      <c r="P4" s="9" t="s">
        <v>90</v>
      </c>
      <c r="Q4" s="10">
        <v>0.75</v>
      </c>
      <c r="R4" s="50">
        <f>ROUNDUP(10*(16-S4)/16,1)</f>
        <v>4.0999999999999996</v>
      </c>
      <c r="S4" s="50">
        <f>+COUNTIF(T4:AG4,"v")+COUNTIF(T4:AG4,"m")*0.5+COUNTIF(T4:AG4,"p")*0.5</f>
        <v>9.5</v>
      </c>
      <c r="T4" s="42" t="s">
        <v>44</v>
      </c>
      <c r="U4" s="9" t="s">
        <v>44</v>
      </c>
      <c r="V4" s="27" t="s">
        <v>44</v>
      </c>
      <c r="W4" s="27" t="s">
        <v>58</v>
      </c>
      <c r="X4" s="27" t="s">
        <v>44</v>
      </c>
      <c r="Y4" s="27" t="s">
        <v>44</v>
      </c>
      <c r="Z4" s="27" t="s">
        <v>44</v>
      </c>
      <c r="AA4" s="34" t="s">
        <v>44</v>
      </c>
      <c r="AB4" s="37" t="s">
        <v>44</v>
      </c>
      <c r="AC4" s="37"/>
      <c r="AD4" s="37" t="s">
        <v>44</v>
      </c>
      <c r="AE4" s="37"/>
      <c r="AF4" s="37"/>
      <c r="AG4" s="37"/>
      <c r="AH4" s="10"/>
      <c r="AI4" s="1"/>
      <c r="AJ4" s="1"/>
    </row>
    <row r="5" spans="2:36" ht="17.25" customHeight="1" thickBot="1" x14ac:dyDescent="0.3">
      <c r="B5" s="7">
        <v>11</v>
      </c>
      <c r="C5" s="8">
        <v>1921623524</v>
      </c>
      <c r="D5" s="21" t="s">
        <v>17</v>
      </c>
      <c r="E5" s="22" t="s">
        <v>18</v>
      </c>
      <c r="F5" s="57">
        <f>+R5</f>
        <v>8.1999999999999993</v>
      </c>
      <c r="G5" s="57">
        <f>ROUNDUP((K5+M5)/2+J5,1)</f>
        <v>5.8</v>
      </c>
      <c r="H5" s="58">
        <f>ROUNDUP(O5+Q5,1)</f>
        <v>5</v>
      </c>
      <c r="I5" s="9">
        <v>1</v>
      </c>
      <c r="J5" s="27">
        <v>0.75</v>
      </c>
      <c r="K5" s="44">
        <v>3</v>
      </c>
      <c r="L5" s="10" t="s">
        <v>72</v>
      </c>
      <c r="M5" s="44">
        <v>7</v>
      </c>
      <c r="N5" s="10" t="s">
        <v>91</v>
      </c>
      <c r="O5" s="44">
        <v>4</v>
      </c>
      <c r="P5" s="9" t="s">
        <v>92</v>
      </c>
      <c r="Q5" s="10">
        <v>1</v>
      </c>
      <c r="R5" s="50">
        <f t="shared" ref="R5:R30" si="0">ROUNDUP(10*(16-S5)/16,1)</f>
        <v>8.1999999999999993</v>
      </c>
      <c r="S5" s="50">
        <f>+COUNTIF(T5:AG5,"v")+COUNTIF(T5:AG5,"m")*0.5+COUNTIF(T5:AG5,"p")*0.5</f>
        <v>3</v>
      </c>
      <c r="T5" s="42" t="s">
        <v>44</v>
      </c>
      <c r="U5" s="9"/>
      <c r="V5" s="27"/>
      <c r="W5" s="27" t="s">
        <v>58</v>
      </c>
      <c r="X5" s="27"/>
      <c r="Y5" s="27" t="s">
        <v>60</v>
      </c>
      <c r="Z5" s="27"/>
      <c r="AA5" s="34" t="s">
        <v>44</v>
      </c>
      <c r="AB5" s="37" t="s">
        <v>63</v>
      </c>
      <c r="AC5" s="37"/>
      <c r="AD5" s="37"/>
      <c r="AE5" s="37"/>
      <c r="AF5" s="37"/>
      <c r="AG5" s="37"/>
      <c r="AH5" s="10" t="s">
        <v>62</v>
      </c>
      <c r="AI5" s="1"/>
      <c r="AJ5" s="1"/>
    </row>
    <row r="6" spans="2:36" ht="17.25" customHeight="1" thickBot="1" x14ac:dyDescent="0.3">
      <c r="B6" s="7">
        <v>18</v>
      </c>
      <c r="C6" s="8">
        <v>1921623499</v>
      </c>
      <c r="D6" s="21" t="s">
        <v>28</v>
      </c>
      <c r="E6" s="22" t="s">
        <v>29</v>
      </c>
      <c r="F6" s="57">
        <f>+R6</f>
        <v>4.6999999999999993</v>
      </c>
      <c r="G6" s="57">
        <f>ROUNDUP((K6+M6)/2+J6,1)</f>
        <v>2.3000000000000003</v>
      </c>
      <c r="H6" s="58">
        <f>ROUNDUP(O6+Q6,1)</f>
        <v>3</v>
      </c>
      <c r="I6" s="9">
        <v>1</v>
      </c>
      <c r="J6" s="27">
        <v>0.75</v>
      </c>
      <c r="K6" s="44">
        <v>3</v>
      </c>
      <c r="L6" s="10" t="s">
        <v>73</v>
      </c>
      <c r="M6" s="44">
        <v>0</v>
      </c>
      <c r="N6" s="10">
        <v>0</v>
      </c>
      <c r="O6" s="44">
        <v>3</v>
      </c>
      <c r="P6" s="9" t="s">
        <v>93</v>
      </c>
      <c r="Q6" s="10">
        <v>0</v>
      </c>
      <c r="R6" s="50">
        <f t="shared" si="0"/>
        <v>4.6999999999999993</v>
      </c>
      <c r="S6" s="50">
        <f>+COUNTIF(T6:AG6,"v")+COUNTIF(T6:AG6,"m")*0.5+COUNTIF(T6:AG6,"p")*0.5</f>
        <v>8.5</v>
      </c>
      <c r="T6" s="42" t="s">
        <v>44</v>
      </c>
      <c r="U6" s="9" t="s">
        <v>44</v>
      </c>
      <c r="V6" s="27"/>
      <c r="W6" s="27" t="s">
        <v>58</v>
      </c>
      <c r="X6" s="27"/>
      <c r="Y6" s="27" t="s">
        <v>44</v>
      </c>
      <c r="Z6" s="27" t="s">
        <v>44</v>
      </c>
      <c r="AA6" s="27"/>
      <c r="AB6" s="37" t="s">
        <v>44</v>
      </c>
      <c r="AC6" s="37" t="s">
        <v>44</v>
      </c>
      <c r="AD6" s="37" t="s">
        <v>44</v>
      </c>
      <c r="AE6" s="37"/>
      <c r="AF6" s="37" t="s">
        <v>44</v>
      </c>
      <c r="AG6" s="37"/>
      <c r="AH6" s="10"/>
      <c r="AI6" s="1"/>
      <c r="AJ6" s="1"/>
    </row>
    <row r="7" spans="2:36" ht="17.25" customHeight="1" thickBot="1" x14ac:dyDescent="0.3">
      <c r="B7" s="7">
        <v>24</v>
      </c>
      <c r="C7" s="8">
        <v>1921620869</v>
      </c>
      <c r="D7" s="21" t="s">
        <v>38</v>
      </c>
      <c r="E7" s="22" t="s">
        <v>39</v>
      </c>
      <c r="F7" s="57">
        <f>+R7</f>
        <v>8.7999999999999989</v>
      </c>
      <c r="G7" s="57">
        <f>ROUNDUP((K7+M7)/2+J7,1)</f>
        <v>6.8</v>
      </c>
      <c r="H7" s="58">
        <f>ROUNDUP(O7+Q7,1)</f>
        <v>4.8</v>
      </c>
      <c r="I7" s="9">
        <v>1</v>
      </c>
      <c r="J7" s="27">
        <v>0.75</v>
      </c>
      <c r="K7" s="44">
        <v>7</v>
      </c>
      <c r="L7" s="10" t="s">
        <v>74</v>
      </c>
      <c r="M7" s="44">
        <v>5</v>
      </c>
      <c r="N7" s="10" t="s">
        <v>94</v>
      </c>
      <c r="O7" s="44">
        <v>4</v>
      </c>
      <c r="P7" s="9" t="s">
        <v>95</v>
      </c>
      <c r="Q7" s="10">
        <v>0.75</v>
      </c>
      <c r="R7" s="50">
        <f t="shared" si="0"/>
        <v>8.7999999999999989</v>
      </c>
      <c r="S7" s="50">
        <f>+COUNTIF(T7:AG7,"v")+COUNTIF(T7:AG7,"m")*0.5+COUNTIF(T7:AG7,"p")*0.5</f>
        <v>2</v>
      </c>
      <c r="T7" s="42" t="s">
        <v>44</v>
      </c>
      <c r="U7" s="9"/>
      <c r="V7" s="27" t="s">
        <v>44</v>
      </c>
      <c r="W7" s="27"/>
      <c r="X7" s="27"/>
      <c r="Y7" s="27"/>
      <c r="Z7" s="27"/>
      <c r="AA7" s="27"/>
      <c r="AB7" s="37"/>
      <c r="AC7" s="37"/>
      <c r="AD7" s="37"/>
      <c r="AE7" s="37"/>
      <c r="AF7" s="37"/>
      <c r="AG7" s="37"/>
      <c r="AH7" s="10"/>
      <c r="AI7" s="1"/>
      <c r="AJ7" s="1"/>
    </row>
    <row r="8" spans="2:36" ht="17.25" customHeight="1" thickBot="1" x14ac:dyDescent="0.3">
      <c r="B8" s="7">
        <v>27</v>
      </c>
      <c r="C8" s="8">
        <v>1921623484</v>
      </c>
      <c r="D8" s="21" t="s">
        <v>43</v>
      </c>
      <c r="E8" s="22" t="s">
        <v>41</v>
      </c>
      <c r="F8" s="57">
        <f>+R8</f>
        <v>0</v>
      </c>
      <c r="G8" s="57">
        <f>ROUNDUP((K8+M8)/2+J8,1)</f>
        <v>0</v>
      </c>
      <c r="H8" s="58">
        <f>ROUNDUP(O8+Q8,1)</f>
        <v>0</v>
      </c>
      <c r="I8" s="11">
        <v>1</v>
      </c>
      <c r="J8" s="28">
        <v>0</v>
      </c>
      <c r="K8" s="44">
        <v>0</v>
      </c>
      <c r="L8" s="10">
        <v>0</v>
      </c>
      <c r="M8" s="44">
        <v>0</v>
      </c>
      <c r="N8" s="10">
        <v>0</v>
      </c>
      <c r="O8" s="44">
        <v>0</v>
      </c>
      <c r="P8" s="9">
        <v>0</v>
      </c>
      <c r="Q8" s="10">
        <v>0</v>
      </c>
      <c r="R8" s="50">
        <v>0</v>
      </c>
      <c r="S8" s="50">
        <f>+COUNTIF(T8:AG8,"v")+COUNTIF(T8:AG8,"m")*0.5+COUNTIF(T8:AG8,"p")*0.5</f>
        <v>14</v>
      </c>
      <c r="T8" s="46" t="s">
        <v>44</v>
      </c>
      <c r="U8" s="11" t="s">
        <v>44</v>
      </c>
      <c r="V8" s="28" t="s">
        <v>44</v>
      </c>
      <c r="W8" s="28" t="s">
        <v>44</v>
      </c>
      <c r="X8" s="28" t="s">
        <v>44</v>
      </c>
      <c r="Y8" s="28" t="s">
        <v>44</v>
      </c>
      <c r="Z8" s="28" t="s">
        <v>44</v>
      </c>
      <c r="AA8" s="28" t="s">
        <v>44</v>
      </c>
      <c r="AB8" s="38" t="s">
        <v>44</v>
      </c>
      <c r="AC8" s="38" t="s">
        <v>44</v>
      </c>
      <c r="AD8" s="38" t="s">
        <v>44</v>
      </c>
      <c r="AE8" s="38" t="s">
        <v>44</v>
      </c>
      <c r="AF8" s="38" t="s">
        <v>44</v>
      </c>
      <c r="AG8" s="38" t="s">
        <v>44</v>
      </c>
      <c r="AH8" s="12"/>
      <c r="AI8" s="3"/>
      <c r="AJ8" s="3"/>
    </row>
    <row r="9" spans="2:36" ht="17.25" customHeight="1" thickBot="1" x14ac:dyDescent="0.3">
      <c r="B9" s="7">
        <v>2</v>
      </c>
      <c r="C9" s="8">
        <v>1921623512</v>
      </c>
      <c r="D9" s="21" t="s">
        <v>2</v>
      </c>
      <c r="E9" s="22" t="s">
        <v>3</v>
      </c>
      <c r="F9" s="57">
        <f>+R9</f>
        <v>9.1</v>
      </c>
      <c r="G9" s="57">
        <f>ROUNDUP((K9+M9)/2+J9,1)</f>
        <v>4.3</v>
      </c>
      <c r="H9" s="58">
        <f>ROUNDUP(O9+Q9,1)</f>
        <v>2.8000000000000003</v>
      </c>
      <c r="I9" s="9">
        <v>2</v>
      </c>
      <c r="J9" s="27">
        <v>1.25</v>
      </c>
      <c r="K9" s="44">
        <v>4</v>
      </c>
      <c r="L9" s="10" t="s">
        <v>75</v>
      </c>
      <c r="M9" s="44">
        <v>2</v>
      </c>
      <c r="N9" s="10" t="s">
        <v>96</v>
      </c>
      <c r="O9" s="44">
        <v>2</v>
      </c>
      <c r="P9" s="9" t="s">
        <v>90</v>
      </c>
      <c r="Q9" s="10">
        <v>0.75</v>
      </c>
      <c r="R9" s="50">
        <f t="shared" si="0"/>
        <v>9.1</v>
      </c>
      <c r="S9" s="50">
        <f>+COUNTIF(T9:AG9,"v")+COUNTIF(T9:AG9,"m")*0.5+COUNTIF(T9:AG9,"p")*0.5</f>
        <v>1.5</v>
      </c>
      <c r="T9" s="42"/>
      <c r="U9" s="9"/>
      <c r="V9" s="27"/>
      <c r="W9" s="27"/>
      <c r="X9" s="27" t="s">
        <v>59</v>
      </c>
      <c r="Y9" s="27"/>
      <c r="Z9" s="27"/>
      <c r="AA9" s="27" t="s">
        <v>58</v>
      </c>
      <c r="AB9" s="37"/>
      <c r="AC9" s="37"/>
      <c r="AD9" s="37" t="s">
        <v>44</v>
      </c>
      <c r="AE9" s="37"/>
      <c r="AF9" s="37"/>
      <c r="AG9" s="37"/>
      <c r="AH9" s="10" t="s">
        <v>45</v>
      </c>
      <c r="AI9" s="1"/>
      <c r="AJ9" s="1"/>
    </row>
    <row r="10" spans="2:36" ht="17.25" customHeight="1" thickBot="1" x14ac:dyDescent="0.3">
      <c r="B10" s="7">
        <v>4</v>
      </c>
      <c r="C10" s="8">
        <v>1921623520</v>
      </c>
      <c r="D10" s="21" t="s">
        <v>6</v>
      </c>
      <c r="E10" s="22" t="s">
        <v>7</v>
      </c>
      <c r="F10" s="57">
        <f>+R10</f>
        <v>8.7999999999999989</v>
      </c>
      <c r="G10" s="57">
        <f>ROUNDUP((K10+M10)/2+J10,1)</f>
        <v>5</v>
      </c>
      <c r="H10" s="58">
        <f>ROUNDUP(O10+Q10,1)</f>
        <v>2.5</v>
      </c>
      <c r="I10" s="9">
        <v>2</v>
      </c>
      <c r="J10" s="27">
        <v>1.25</v>
      </c>
      <c r="K10" s="44">
        <v>4.5</v>
      </c>
      <c r="L10" s="10" t="s">
        <v>75</v>
      </c>
      <c r="M10" s="44">
        <v>3</v>
      </c>
      <c r="N10" s="10" t="s">
        <v>97</v>
      </c>
      <c r="O10" s="44">
        <v>2.5</v>
      </c>
      <c r="P10" s="9" t="s">
        <v>98</v>
      </c>
      <c r="Q10" s="10">
        <v>0</v>
      </c>
      <c r="R10" s="50">
        <f t="shared" si="0"/>
        <v>8.7999999999999989</v>
      </c>
      <c r="S10" s="50">
        <f>+COUNTIF(T10:AG10,"v")+COUNTIF(T10:AG10,"m")*0.5+COUNTIF(T10:AG10,"p")*0.5</f>
        <v>2</v>
      </c>
      <c r="T10" s="42"/>
      <c r="U10" s="9" t="s">
        <v>44</v>
      </c>
      <c r="V10" s="27"/>
      <c r="W10" s="27"/>
      <c r="X10" s="27"/>
      <c r="Y10" s="27" t="s">
        <v>44</v>
      </c>
      <c r="Z10" s="27"/>
      <c r="AA10" s="27"/>
      <c r="AB10" s="37"/>
      <c r="AC10" s="37"/>
      <c r="AD10" s="37"/>
      <c r="AE10" s="37"/>
      <c r="AF10" s="37"/>
      <c r="AG10" s="37"/>
      <c r="AH10" s="10"/>
      <c r="AI10" s="1"/>
      <c r="AJ10" s="1"/>
    </row>
    <row r="11" spans="2:36" ht="17.25" customHeight="1" thickBot="1" x14ac:dyDescent="0.3">
      <c r="B11" s="7">
        <v>5</v>
      </c>
      <c r="C11" s="8">
        <v>1920623480</v>
      </c>
      <c r="D11" s="21" t="s">
        <v>8</v>
      </c>
      <c r="E11" s="22" t="s">
        <v>9</v>
      </c>
      <c r="F11" s="57">
        <f>+R11</f>
        <v>6</v>
      </c>
      <c r="G11" s="57">
        <f>ROUNDUP((K11+M11)/2+J11,1)</f>
        <v>2.8000000000000003</v>
      </c>
      <c r="H11" s="58">
        <f>ROUNDUP(O11+Q11,1)</f>
        <v>3</v>
      </c>
      <c r="I11" s="9">
        <v>2</v>
      </c>
      <c r="J11" s="27">
        <v>1.25</v>
      </c>
      <c r="K11" s="44">
        <v>0</v>
      </c>
      <c r="L11" s="10">
        <v>0</v>
      </c>
      <c r="M11" s="44">
        <v>3</v>
      </c>
      <c r="N11" s="10" t="s">
        <v>99</v>
      </c>
      <c r="O11" s="44">
        <v>3</v>
      </c>
      <c r="P11" s="9" t="s">
        <v>100</v>
      </c>
      <c r="Q11" s="10">
        <v>0</v>
      </c>
      <c r="R11" s="50">
        <f t="shared" si="0"/>
        <v>6</v>
      </c>
      <c r="S11" s="50">
        <f>+COUNTIF(T11:AG11,"v")+COUNTIF(T11:AG11,"m")*0.5+COUNTIF(T11:AG11,"p")*0.5</f>
        <v>6.5</v>
      </c>
      <c r="T11" s="42"/>
      <c r="U11" s="9"/>
      <c r="V11" s="27" t="s">
        <v>44</v>
      </c>
      <c r="W11" s="27" t="s">
        <v>44</v>
      </c>
      <c r="X11" s="27" t="s">
        <v>58</v>
      </c>
      <c r="Y11" s="27" t="s">
        <v>44</v>
      </c>
      <c r="Z11" s="34" t="s">
        <v>44</v>
      </c>
      <c r="AA11" s="34" t="s">
        <v>44</v>
      </c>
      <c r="AB11" s="37"/>
      <c r="AC11" s="37"/>
      <c r="AD11" s="37"/>
      <c r="AE11" s="37" t="s">
        <v>44</v>
      </c>
      <c r="AF11" s="37"/>
      <c r="AG11" s="37"/>
      <c r="AH11" s="10"/>
      <c r="AI11" s="1"/>
      <c r="AJ11" s="1"/>
    </row>
    <row r="12" spans="2:36" ht="17.25" customHeight="1" thickBot="1" x14ac:dyDescent="0.3">
      <c r="B12" s="7">
        <v>20</v>
      </c>
      <c r="C12" s="8">
        <v>1921623473</v>
      </c>
      <c r="D12" s="21" t="s">
        <v>31</v>
      </c>
      <c r="E12" s="22" t="s">
        <v>32</v>
      </c>
      <c r="F12" s="57">
        <f>+R12</f>
        <v>8.7999999999999989</v>
      </c>
      <c r="G12" s="57">
        <f>ROUNDUP((K12+M12)/2+J12,1)</f>
        <v>4.8</v>
      </c>
      <c r="H12" s="58">
        <f>ROUNDUP(O12+Q12,1)</f>
        <v>3</v>
      </c>
      <c r="I12" s="9">
        <v>2</v>
      </c>
      <c r="J12" s="27">
        <v>1.25</v>
      </c>
      <c r="K12" s="44">
        <v>3</v>
      </c>
      <c r="L12" s="10" t="s">
        <v>76</v>
      </c>
      <c r="M12" s="44">
        <v>4</v>
      </c>
      <c r="N12" s="10" t="s">
        <v>101</v>
      </c>
      <c r="O12" s="44">
        <v>2</v>
      </c>
      <c r="P12" s="9" t="s">
        <v>90</v>
      </c>
      <c r="Q12" s="10">
        <v>1</v>
      </c>
      <c r="R12" s="50">
        <f t="shared" si="0"/>
        <v>8.7999999999999989</v>
      </c>
      <c r="S12" s="50">
        <f>+COUNTIF(T12:AG12,"v")+COUNTIF(T12:AG12,"m")*0.5+COUNTIF(T12:AG12,"p")*0.5</f>
        <v>2</v>
      </c>
      <c r="T12" s="42" t="s">
        <v>44</v>
      </c>
      <c r="U12" s="9"/>
      <c r="V12" s="27" t="s">
        <v>44</v>
      </c>
      <c r="W12" s="27"/>
      <c r="X12" s="27"/>
      <c r="Y12" s="27"/>
      <c r="Z12" s="27"/>
      <c r="AA12" s="27"/>
      <c r="AB12" s="37"/>
      <c r="AC12" s="37"/>
      <c r="AD12" s="37"/>
      <c r="AE12" s="37"/>
      <c r="AF12" s="37"/>
      <c r="AG12" s="37"/>
      <c r="AH12" s="10"/>
      <c r="AI12" s="1"/>
      <c r="AJ12" s="1"/>
    </row>
    <row r="13" spans="2:36" ht="17.25" customHeight="1" thickBot="1" x14ac:dyDescent="0.3">
      <c r="B13" s="7">
        <v>6</v>
      </c>
      <c r="C13" s="8">
        <v>1921628154</v>
      </c>
      <c r="D13" s="21" t="s">
        <v>10</v>
      </c>
      <c r="E13" s="22" t="s">
        <v>11</v>
      </c>
      <c r="F13" s="57">
        <f>+R13</f>
        <v>8.7999999999999989</v>
      </c>
      <c r="G13" s="57">
        <f>ROUNDUP((K13+M13)/2+J13,1)</f>
        <v>10</v>
      </c>
      <c r="H13" s="58">
        <f>ROUNDUP(O13+Q13,1)</f>
        <v>6</v>
      </c>
      <c r="I13" s="9">
        <v>3</v>
      </c>
      <c r="J13" s="27">
        <v>1.25</v>
      </c>
      <c r="K13" s="44">
        <v>8.5</v>
      </c>
      <c r="L13" s="10" t="s">
        <v>77</v>
      </c>
      <c r="M13" s="44">
        <v>9</v>
      </c>
      <c r="N13" s="10">
        <v>0</v>
      </c>
      <c r="O13" s="44">
        <v>5</v>
      </c>
      <c r="P13" s="9">
        <v>0</v>
      </c>
      <c r="Q13" s="10">
        <v>1</v>
      </c>
      <c r="R13" s="50">
        <f t="shared" si="0"/>
        <v>8.7999999999999989</v>
      </c>
      <c r="S13" s="50">
        <f>+COUNTIF(T13:AG13,"v")+COUNTIF(T13:AG13,"m")*0.5+COUNTIF(T13:AG13,"p")*0.5</f>
        <v>2</v>
      </c>
      <c r="T13" s="42"/>
      <c r="U13" s="9"/>
      <c r="V13" s="27"/>
      <c r="W13" s="27" t="s">
        <v>44</v>
      </c>
      <c r="X13" s="27"/>
      <c r="Y13" s="27" t="s">
        <v>60</v>
      </c>
      <c r="Z13" s="27"/>
      <c r="AA13" s="27"/>
      <c r="AB13" s="37"/>
      <c r="AC13" s="34" t="s">
        <v>58</v>
      </c>
      <c r="AD13" s="34"/>
      <c r="AE13" s="34"/>
      <c r="AF13" s="34"/>
      <c r="AG13" s="34"/>
      <c r="AH13" s="10" t="s">
        <v>55</v>
      </c>
      <c r="AI13" s="1"/>
      <c r="AJ13" s="1"/>
    </row>
    <row r="14" spans="2:36" ht="17.25" customHeight="1" thickBot="1" x14ac:dyDescent="0.3">
      <c r="B14" s="7">
        <v>7</v>
      </c>
      <c r="C14" s="8">
        <v>1921623489</v>
      </c>
      <c r="D14" s="21" t="s">
        <v>12</v>
      </c>
      <c r="E14" s="22" t="s">
        <v>13</v>
      </c>
      <c r="F14" s="57">
        <f>+R14</f>
        <v>9.6999999999999993</v>
      </c>
      <c r="G14" s="57">
        <f>ROUNDUP((K14+M14)/2+J14,1)</f>
        <v>8.7999999999999989</v>
      </c>
      <c r="H14" s="58">
        <f>ROUNDUP(O14+Q14,1)</f>
        <v>4.8</v>
      </c>
      <c r="I14" s="9">
        <v>3</v>
      </c>
      <c r="J14" s="27">
        <v>1.25</v>
      </c>
      <c r="K14" s="44">
        <v>7.5</v>
      </c>
      <c r="L14" s="10" t="s">
        <v>78</v>
      </c>
      <c r="M14" s="44">
        <v>7.5</v>
      </c>
      <c r="N14" s="10" t="s">
        <v>102</v>
      </c>
      <c r="O14" s="44">
        <v>4</v>
      </c>
      <c r="P14" s="9">
        <v>0</v>
      </c>
      <c r="Q14" s="10">
        <v>0.75</v>
      </c>
      <c r="R14" s="50">
        <f t="shared" si="0"/>
        <v>9.6999999999999993</v>
      </c>
      <c r="S14" s="50">
        <f>+COUNTIF(T14:AG14,"v")+COUNTIF(T14:AG14,"m")*0.5+COUNTIF(T14:AG14,"p")*0.5</f>
        <v>0.5</v>
      </c>
      <c r="T14" s="42"/>
      <c r="U14" s="9"/>
      <c r="V14" s="27"/>
      <c r="W14" s="27"/>
      <c r="X14" s="27"/>
      <c r="Y14" s="27"/>
      <c r="Z14" s="27"/>
      <c r="AA14" s="27"/>
      <c r="AB14" s="37"/>
      <c r="AC14" s="34" t="s">
        <v>58</v>
      </c>
      <c r="AD14" s="34"/>
      <c r="AE14" s="34"/>
      <c r="AF14" s="34"/>
      <c r="AG14" s="34"/>
      <c r="AH14" s="10"/>
      <c r="AI14" s="1"/>
      <c r="AJ14" s="1"/>
    </row>
    <row r="15" spans="2:36" ht="17.25" customHeight="1" thickBot="1" x14ac:dyDescent="0.3">
      <c r="B15" s="7">
        <v>10</v>
      </c>
      <c r="C15" s="8">
        <v>1921129634</v>
      </c>
      <c r="D15" s="21" t="s">
        <v>0</v>
      </c>
      <c r="E15" s="22" t="s">
        <v>16</v>
      </c>
      <c r="F15" s="57">
        <f>+R15</f>
        <v>8.5</v>
      </c>
      <c r="G15" s="57">
        <f>ROUNDUP((K15+M15)/2+J15,1)</f>
        <v>7.3</v>
      </c>
      <c r="H15" s="58">
        <f>ROUNDUP(O15+Q15,1)</f>
        <v>4.8</v>
      </c>
      <c r="I15" s="9">
        <v>3</v>
      </c>
      <c r="J15" s="27">
        <v>1.25</v>
      </c>
      <c r="K15" s="44">
        <v>6</v>
      </c>
      <c r="L15" s="10" t="s">
        <v>79</v>
      </c>
      <c r="M15" s="44">
        <v>6</v>
      </c>
      <c r="N15" s="10" t="s">
        <v>103</v>
      </c>
      <c r="O15" s="44">
        <v>4</v>
      </c>
      <c r="P15" s="9">
        <v>0</v>
      </c>
      <c r="Q15" s="10">
        <v>0.75</v>
      </c>
      <c r="R15" s="50">
        <f t="shared" si="0"/>
        <v>8.5</v>
      </c>
      <c r="S15" s="50">
        <f>+COUNTIF(T15:AG15,"v")+COUNTIF(T15:AG15,"m")*0.5+COUNTIF(T15:AG15,"p")*0.5</f>
        <v>2.5</v>
      </c>
      <c r="T15" s="42"/>
      <c r="U15" s="9"/>
      <c r="V15" s="27"/>
      <c r="W15" s="27" t="s">
        <v>58</v>
      </c>
      <c r="X15" s="27"/>
      <c r="Y15" s="27" t="s">
        <v>44</v>
      </c>
      <c r="Z15" s="27"/>
      <c r="AA15" s="27" t="s">
        <v>44</v>
      </c>
      <c r="AB15" s="37"/>
      <c r="AC15" s="37"/>
      <c r="AD15" s="37"/>
      <c r="AE15" s="37"/>
      <c r="AF15" s="37"/>
      <c r="AG15" s="37"/>
      <c r="AH15" s="10"/>
      <c r="AI15" s="1"/>
      <c r="AJ15" s="1"/>
    </row>
    <row r="16" spans="2:36" ht="17.25" customHeight="1" thickBot="1" x14ac:dyDescent="0.3">
      <c r="B16" s="7">
        <v>15</v>
      </c>
      <c r="C16" s="8">
        <v>1921623516</v>
      </c>
      <c r="D16" s="21" t="s">
        <v>0</v>
      </c>
      <c r="E16" s="22" t="s">
        <v>24</v>
      </c>
      <c r="F16" s="57">
        <f>+R16</f>
        <v>6.8999999999999995</v>
      </c>
      <c r="G16" s="57">
        <f>ROUNDUP((K16+M16)/2+J16,1)</f>
        <v>7.3</v>
      </c>
      <c r="H16" s="58">
        <f>ROUNDUP(O16+Q16,1)</f>
        <v>4.3</v>
      </c>
      <c r="I16" s="9">
        <v>3</v>
      </c>
      <c r="J16" s="27">
        <v>1.25</v>
      </c>
      <c r="K16" s="44">
        <v>7</v>
      </c>
      <c r="L16" s="10" t="s">
        <v>80</v>
      </c>
      <c r="M16" s="44">
        <v>5</v>
      </c>
      <c r="N16" s="10" t="s">
        <v>104</v>
      </c>
      <c r="O16" s="44">
        <v>3.5</v>
      </c>
      <c r="P16" s="9" t="s">
        <v>105</v>
      </c>
      <c r="Q16" s="10">
        <v>0.75</v>
      </c>
      <c r="R16" s="50">
        <f t="shared" si="0"/>
        <v>6.8999999999999995</v>
      </c>
      <c r="S16" s="50">
        <f>+COUNTIF(T16:AG16,"v")+COUNTIF(T16:AG16,"m")*0.5+COUNTIF(T16:AG16,"p")*0.5</f>
        <v>5</v>
      </c>
      <c r="T16" s="42"/>
      <c r="U16" s="9" t="s">
        <v>44</v>
      </c>
      <c r="V16" s="27" t="s">
        <v>44</v>
      </c>
      <c r="W16" s="27" t="s">
        <v>44</v>
      </c>
      <c r="X16" s="27"/>
      <c r="Y16" s="27" t="s">
        <v>44</v>
      </c>
      <c r="Z16" s="27"/>
      <c r="AA16" s="27"/>
      <c r="AB16" s="37" t="s">
        <v>44</v>
      </c>
      <c r="AC16" s="37"/>
      <c r="AD16" s="37"/>
      <c r="AE16" s="37"/>
      <c r="AF16" s="37"/>
      <c r="AG16" s="37"/>
      <c r="AH16" s="10"/>
      <c r="AI16" s="1"/>
      <c r="AJ16" s="1"/>
    </row>
    <row r="17" spans="2:36" ht="17.25" customHeight="1" thickBot="1" x14ac:dyDescent="0.3">
      <c r="B17" s="7">
        <v>1</v>
      </c>
      <c r="C17" s="8">
        <v>1921613467</v>
      </c>
      <c r="D17" s="21" t="s">
        <v>0</v>
      </c>
      <c r="E17" s="22" t="s">
        <v>1</v>
      </c>
      <c r="F17" s="57">
        <f>+R17</f>
        <v>7.5</v>
      </c>
      <c r="G17" s="57">
        <f>ROUNDUP((K17+M17)/2+J17,1)</f>
        <v>4</v>
      </c>
      <c r="H17" s="58">
        <f>ROUNDUP(O17+Q17,1)</f>
        <v>3</v>
      </c>
      <c r="I17" s="9">
        <v>4</v>
      </c>
      <c r="J17" s="27">
        <v>1</v>
      </c>
      <c r="K17" s="44">
        <v>4</v>
      </c>
      <c r="L17" s="10" t="s">
        <v>81</v>
      </c>
      <c r="M17" s="44">
        <v>2</v>
      </c>
      <c r="N17" s="10" t="s">
        <v>106</v>
      </c>
      <c r="O17" s="44">
        <v>3</v>
      </c>
      <c r="P17" s="9" t="s">
        <v>107</v>
      </c>
      <c r="Q17" s="10">
        <v>0</v>
      </c>
      <c r="R17" s="50">
        <f t="shared" si="0"/>
        <v>7.5</v>
      </c>
      <c r="S17" s="50">
        <f>+COUNTIF(T17:AG17,"v")+COUNTIF(T17:AG17,"m")*0.5+COUNTIF(T17:AG17,"p")*0.5</f>
        <v>4</v>
      </c>
      <c r="T17" s="42"/>
      <c r="U17" s="9"/>
      <c r="V17" s="27"/>
      <c r="W17" s="27" t="s">
        <v>44</v>
      </c>
      <c r="X17" s="27"/>
      <c r="Y17" s="27" t="s">
        <v>44</v>
      </c>
      <c r="Z17" s="27"/>
      <c r="AA17" s="27" t="s">
        <v>44</v>
      </c>
      <c r="AB17" s="37"/>
      <c r="AC17" s="37"/>
      <c r="AD17" s="37"/>
      <c r="AE17" s="37"/>
      <c r="AF17" s="37"/>
      <c r="AG17" s="37" t="s">
        <v>44</v>
      </c>
      <c r="AH17" s="10" t="s">
        <v>46</v>
      </c>
      <c r="AI17" s="1"/>
      <c r="AJ17" s="1"/>
    </row>
    <row r="18" spans="2:36" ht="17.25" customHeight="1" thickBot="1" x14ac:dyDescent="0.3">
      <c r="B18" s="7">
        <v>8</v>
      </c>
      <c r="C18" s="8">
        <v>1921629062</v>
      </c>
      <c r="D18" s="21" t="s">
        <v>0</v>
      </c>
      <c r="E18" s="22" t="s">
        <v>13</v>
      </c>
      <c r="F18" s="57">
        <f>+R18</f>
        <v>7.8999999999999995</v>
      </c>
      <c r="G18" s="57">
        <f>ROUNDUP((K18+M18)/2+J18,1)</f>
        <v>6</v>
      </c>
      <c r="H18" s="58">
        <f>ROUNDUP(O18+Q18,1)</f>
        <v>2</v>
      </c>
      <c r="I18" s="9">
        <v>4</v>
      </c>
      <c r="J18" s="27">
        <v>1</v>
      </c>
      <c r="K18" s="44">
        <v>4</v>
      </c>
      <c r="L18" s="10" t="s">
        <v>82</v>
      </c>
      <c r="M18" s="44">
        <v>6</v>
      </c>
      <c r="N18" s="10" t="s">
        <v>108</v>
      </c>
      <c r="O18" s="44">
        <v>2</v>
      </c>
      <c r="P18" s="9" t="s">
        <v>90</v>
      </c>
      <c r="Q18" s="10">
        <v>0</v>
      </c>
      <c r="R18" s="50">
        <f t="shared" si="0"/>
        <v>7.8999999999999995</v>
      </c>
      <c r="S18" s="50">
        <f>+COUNTIF(T18:AG18,"v")+COUNTIF(T18:AG18,"m")*0.5+COUNTIF(T18:AG18,"p")*0.5</f>
        <v>3.5</v>
      </c>
      <c r="T18" s="42"/>
      <c r="U18" s="9"/>
      <c r="V18" s="27"/>
      <c r="W18" s="27" t="s">
        <v>44</v>
      </c>
      <c r="X18" s="27"/>
      <c r="Y18" s="27"/>
      <c r="Z18" s="27"/>
      <c r="AA18" s="27"/>
      <c r="AB18" s="37"/>
      <c r="AC18" s="37" t="s">
        <v>44</v>
      </c>
      <c r="AD18" s="34" t="s">
        <v>58</v>
      </c>
      <c r="AE18" s="34"/>
      <c r="AF18" s="34"/>
      <c r="AG18" s="34" t="s">
        <v>44</v>
      </c>
      <c r="AH18" s="10"/>
      <c r="AI18" s="1"/>
      <c r="AJ18" s="1"/>
    </row>
    <row r="19" spans="2:36" ht="17.25" customHeight="1" thickBot="1" x14ac:dyDescent="0.3">
      <c r="B19" s="7">
        <v>26</v>
      </c>
      <c r="C19" s="8">
        <v>1921620932</v>
      </c>
      <c r="D19" s="21" t="s">
        <v>42</v>
      </c>
      <c r="E19" s="22" t="s">
        <v>41</v>
      </c>
      <c r="F19" s="57">
        <f>+R19</f>
        <v>9.4</v>
      </c>
      <c r="G19" s="57">
        <f>ROUNDUP((K19+M19)/2+J19,1)</f>
        <v>8</v>
      </c>
      <c r="H19" s="58">
        <f>ROUNDUP(O19+Q19,1)</f>
        <v>3</v>
      </c>
      <c r="I19" s="9">
        <v>4</v>
      </c>
      <c r="J19" s="27">
        <v>1</v>
      </c>
      <c r="K19" s="44">
        <v>7</v>
      </c>
      <c r="L19" s="10" t="s">
        <v>83</v>
      </c>
      <c r="M19" s="44">
        <v>7</v>
      </c>
      <c r="N19" s="10" t="s">
        <v>102</v>
      </c>
      <c r="O19" s="44">
        <v>2</v>
      </c>
      <c r="P19" s="9" t="s">
        <v>90</v>
      </c>
      <c r="Q19" s="10">
        <v>1</v>
      </c>
      <c r="R19" s="50">
        <f t="shared" si="0"/>
        <v>9.4</v>
      </c>
      <c r="S19" s="50">
        <f>+COUNTIF(T19:AG19,"v")+COUNTIF(T19:AG19,"m")*0.5+COUNTIF(T19:AG19,"p")*0.5</f>
        <v>1</v>
      </c>
      <c r="T19" s="42"/>
      <c r="U19" s="9"/>
      <c r="V19" s="27"/>
      <c r="W19" s="27"/>
      <c r="X19" s="27"/>
      <c r="Y19" s="27"/>
      <c r="Z19" s="27" t="s">
        <v>58</v>
      </c>
      <c r="AA19" s="27" t="s">
        <v>58</v>
      </c>
      <c r="AB19" s="37"/>
      <c r="AC19" s="37"/>
      <c r="AD19" s="37"/>
      <c r="AE19" s="37"/>
      <c r="AF19" s="37"/>
      <c r="AG19" s="37"/>
      <c r="AH19" s="10"/>
      <c r="AI19" s="1"/>
      <c r="AJ19" s="1"/>
    </row>
    <row r="20" spans="2:36" ht="17.25" customHeight="1" thickBot="1" x14ac:dyDescent="0.3">
      <c r="B20" s="7">
        <v>9</v>
      </c>
      <c r="C20" s="8">
        <v>1821624059</v>
      </c>
      <c r="D20" s="21" t="s">
        <v>14</v>
      </c>
      <c r="E20" s="22" t="s">
        <v>15</v>
      </c>
      <c r="F20" s="57">
        <f>+R20</f>
        <v>7.8999999999999995</v>
      </c>
      <c r="G20" s="57">
        <f>ROUNDUP((K20+M20)/2+J20,1)</f>
        <v>6</v>
      </c>
      <c r="H20" s="58">
        <f>ROUNDUP(O20+Q20,1)</f>
        <v>4.5</v>
      </c>
      <c r="I20" s="9">
        <v>5</v>
      </c>
      <c r="J20" s="27">
        <v>1</v>
      </c>
      <c r="K20" s="44">
        <v>4</v>
      </c>
      <c r="L20" s="10" t="s">
        <v>84</v>
      </c>
      <c r="M20" s="44">
        <v>6</v>
      </c>
      <c r="N20" s="10" t="s">
        <v>109</v>
      </c>
      <c r="O20" s="44">
        <v>3.5</v>
      </c>
      <c r="P20" s="9" t="s">
        <v>110</v>
      </c>
      <c r="Q20" s="10">
        <v>1</v>
      </c>
      <c r="R20" s="50">
        <f t="shared" si="0"/>
        <v>7.8999999999999995</v>
      </c>
      <c r="S20" s="50">
        <f>+COUNTIF(T20:AG20,"v")+COUNTIF(T20:AG20,"m")*0.5+COUNTIF(T20:AG20,"p")*0.5</f>
        <v>3.5</v>
      </c>
      <c r="T20" s="42"/>
      <c r="U20" s="9"/>
      <c r="V20" s="27" t="s">
        <v>44</v>
      </c>
      <c r="W20" s="27" t="s">
        <v>44</v>
      </c>
      <c r="X20" s="27"/>
      <c r="Y20" s="27" t="s">
        <v>44</v>
      </c>
      <c r="Z20" s="27"/>
      <c r="AA20" s="27" t="s">
        <v>58</v>
      </c>
      <c r="AB20" s="37"/>
      <c r="AC20" s="37"/>
      <c r="AD20" s="37"/>
      <c r="AE20" s="37"/>
      <c r="AF20" s="37"/>
      <c r="AG20" s="37"/>
      <c r="AH20" s="10" t="s">
        <v>47</v>
      </c>
      <c r="AI20" s="1"/>
      <c r="AJ20" s="1"/>
    </row>
    <row r="21" spans="2:36" ht="17.25" customHeight="1" thickBot="1" x14ac:dyDescent="0.3">
      <c r="B21" s="7">
        <v>14</v>
      </c>
      <c r="C21" s="8">
        <v>1921623481</v>
      </c>
      <c r="D21" s="21" t="s">
        <v>23</v>
      </c>
      <c r="E21" s="22" t="s">
        <v>24</v>
      </c>
      <c r="F21" s="57">
        <f>+R21</f>
        <v>4.3999999999999995</v>
      </c>
      <c r="G21" s="57">
        <f>ROUNDUP((K21+M21)/2+J21,1)</f>
        <v>3</v>
      </c>
      <c r="H21" s="58">
        <f>ROUNDUP(O21+Q21,1)</f>
        <v>3.8000000000000003</v>
      </c>
      <c r="I21" s="9">
        <v>5</v>
      </c>
      <c r="J21" s="27">
        <v>1</v>
      </c>
      <c r="K21" s="44">
        <v>4</v>
      </c>
      <c r="L21" s="10" t="s">
        <v>111</v>
      </c>
      <c r="M21" s="44">
        <v>0</v>
      </c>
      <c r="N21" s="10">
        <v>0</v>
      </c>
      <c r="O21" s="44">
        <v>3</v>
      </c>
      <c r="P21" s="9" t="s">
        <v>112</v>
      </c>
      <c r="Q21" s="10">
        <v>0.75</v>
      </c>
      <c r="R21" s="50">
        <f t="shared" si="0"/>
        <v>4.3999999999999995</v>
      </c>
      <c r="S21" s="50">
        <f>+COUNTIF(T21:AG21,"v")+COUNTIF(T21:AG21,"m")*0.5+COUNTIF(T21:AG21,"p")*0.5</f>
        <v>9</v>
      </c>
      <c r="T21" s="42"/>
      <c r="U21" s="9" t="s">
        <v>44</v>
      </c>
      <c r="V21" s="27"/>
      <c r="W21" s="27" t="s">
        <v>44</v>
      </c>
      <c r="X21" s="27" t="s">
        <v>44</v>
      </c>
      <c r="Y21" s="27" t="s">
        <v>44</v>
      </c>
      <c r="Z21" s="27" t="s">
        <v>44</v>
      </c>
      <c r="AA21" s="27" t="s">
        <v>44</v>
      </c>
      <c r="AB21" s="37"/>
      <c r="AC21" s="37" t="s">
        <v>44</v>
      </c>
      <c r="AD21" s="37" t="s">
        <v>44</v>
      </c>
      <c r="AE21" s="37"/>
      <c r="AF21" s="37" t="s">
        <v>44</v>
      </c>
      <c r="AG21" s="37"/>
      <c r="AH21" s="10"/>
      <c r="AI21" s="1"/>
      <c r="AJ21" s="1"/>
    </row>
    <row r="22" spans="2:36" ht="17.25" customHeight="1" thickBot="1" x14ac:dyDescent="0.3">
      <c r="B22" s="7">
        <v>17</v>
      </c>
      <c r="C22" s="8">
        <v>1921623475</v>
      </c>
      <c r="D22" s="21" t="s">
        <v>14</v>
      </c>
      <c r="E22" s="22" t="s">
        <v>27</v>
      </c>
      <c r="F22" s="57">
        <f>+R22</f>
        <v>7.8999999999999995</v>
      </c>
      <c r="G22" s="57">
        <f>ROUNDUP((K22+M22)/2+J22,1)</f>
        <v>5.5</v>
      </c>
      <c r="H22" s="58">
        <f>ROUNDUP(O22+Q22,1)</f>
        <v>3.8000000000000003</v>
      </c>
      <c r="I22" s="9">
        <v>5</v>
      </c>
      <c r="J22" s="27">
        <v>1</v>
      </c>
      <c r="K22" s="44">
        <v>4</v>
      </c>
      <c r="L22" s="10" t="s">
        <v>113</v>
      </c>
      <c r="M22" s="44">
        <v>5</v>
      </c>
      <c r="N22" s="10" t="s">
        <v>114</v>
      </c>
      <c r="O22" s="44">
        <v>3</v>
      </c>
      <c r="P22" s="9" t="s">
        <v>93</v>
      </c>
      <c r="Q22" s="10">
        <v>0.75</v>
      </c>
      <c r="R22" s="50">
        <f t="shared" si="0"/>
        <v>7.8999999999999995</v>
      </c>
      <c r="S22" s="50">
        <f>+COUNTIF(T22:AG22,"v")+COUNTIF(T22:AG22,"m")*0.5+COUNTIF(T22:AG22,"p")*0.5</f>
        <v>3.5</v>
      </c>
      <c r="T22" s="42"/>
      <c r="U22" s="9"/>
      <c r="V22" s="27"/>
      <c r="W22" s="27" t="s">
        <v>44</v>
      </c>
      <c r="X22" s="27"/>
      <c r="Y22" s="27" t="s">
        <v>44</v>
      </c>
      <c r="Z22" s="27" t="s">
        <v>58</v>
      </c>
      <c r="AA22" s="27"/>
      <c r="AB22" s="37"/>
      <c r="AC22" s="34" t="s">
        <v>44</v>
      </c>
      <c r="AD22" s="34"/>
      <c r="AE22" s="34"/>
      <c r="AF22" s="34"/>
      <c r="AG22" s="34"/>
      <c r="AH22" s="10"/>
      <c r="AI22" s="1"/>
      <c r="AJ22" s="1"/>
    </row>
    <row r="23" spans="2:36" ht="17.25" customHeight="1" thickBot="1" x14ac:dyDescent="0.3">
      <c r="B23" s="7">
        <v>21</v>
      </c>
      <c r="C23" s="8">
        <v>1921629610</v>
      </c>
      <c r="D23" s="21" t="s">
        <v>33</v>
      </c>
      <c r="E23" s="22" t="s">
        <v>34</v>
      </c>
      <c r="F23" s="57">
        <f>+R23</f>
        <v>6.8999999999999995</v>
      </c>
      <c r="G23" s="57">
        <f>ROUNDUP((K23+M23)/2+J23,1)</f>
        <v>5.5</v>
      </c>
      <c r="H23" s="58">
        <f>ROUNDUP(O23+Q23,1)</f>
        <v>4.5</v>
      </c>
      <c r="I23" s="9">
        <v>5</v>
      </c>
      <c r="J23" s="27">
        <v>1</v>
      </c>
      <c r="K23" s="44">
        <v>5</v>
      </c>
      <c r="L23" s="10" t="s">
        <v>115</v>
      </c>
      <c r="M23" s="44">
        <v>4</v>
      </c>
      <c r="N23" s="10" t="s">
        <v>116</v>
      </c>
      <c r="O23" s="44">
        <v>3.5</v>
      </c>
      <c r="P23" s="9" t="s">
        <v>117</v>
      </c>
      <c r="Q23" s="10">
        <v>1</v>
      </c>
      <c r="R23" s="50">
        <f t="shared" si="0"/>
        <v>6.8999999999999995</v>
      </c>
      <c r="S23" s="50">
        <f>+COUNTIF(T23:AG23,"v")+COUNTIF(T23:AG23,"m")*0.5+COUNTIF(T23:AG23,"p")*0.5</f>
        <v>5</v>
      </c>
      <c r="T23" s="42"/>
      <c r="U23" s="9" t="s">
        <v>58</v>
      </c>
      <c r="V23" s="27" t="s">
        <v>44</v>
      </c>
      <c r="W23" s="27" t="s">
        <v>58</v>
      </c>
      <c r="X23" s="27" t="s">
        <v>44</v>
      </c>
      <c r="Y23" s="27"/>
      <c r="Z23" s="27"/>
      <c r="AA23" s="34" t="s">
        <v>44</v>
      </c>
      <c r="AB23" s="37"/>
      <c r="AC23" s="37"/>
      <c r="AD23" s="37" t="s">
        <v>44</v>
      </c>
      <c r="AE23" s="37"/>
      <c r="AF23" s="37"/>
      <c r="AG23" s="37"/>
      <c r="AH23" s="10"/>
      <c r="AI23" s="1"/>
      <c r="AJ23" s="1"/>
    </row>
    <row r="24" spans="2:36" ht="17.25" customHeight="1" thickBot="1" x14ac:dyDescent="0.3">
      <c r="B24" s="7">
        <v>12</v>
      </c>
      <c r="C24" s="8">
        <v>1921623525</v>
      </c>
      <c r="D24" s="21" t="s">
        <v>19</v>
      </c>
      <c r="E24" s="22" t="s">
        <v>20</v>
      </c>
      <c r="F24" s="57">
        <f>+R24</f>
        <v>8.5</v>
      </c>
      <c r="G24" s="57">
        <f>ROUNDUP((K24+M24)/2+J24,1)</f>
        <v>7.5</v>
      </c>
      <c r="H24" s="58">
        <f>ROUNDUP(O24+Q24,1)</f>
        <v>5.5</v>
      </c>
      <c r="I24" s="9">
        <v>6</v>
      </c>
      <c r="J24" s="27"/>
      <c r="K24" s="44">
        <v>6</v>
      </c>
      <c r="L24" s="10" t="s">
        <v>118</v>
      </c>
      <c r="M24" s="44">
        <v>9</v>
      </c>
      <c r="N24" s="10">
        <v>0</v>
      </c>
      <c r="O24" s="44">
        <v>4.5</v>
      </c>
      <c r="P24" s="9">
        <v>0</v>
      </c>
      <c r="Q24" s="10">
        <v>1</v>
      </c>
      <c r="R24" s="50">
        <f t="shared" si="0"/>
        <v>8.5</v>
      </c>
      <c r="S24" s="50">
        <f>+COUNTIF(T24:AG24,"v")+COUNTIF(T24:AG24,"m")*0.5+COUNTIF(T24:AG24,"p")*0.5</f>
        <v>2.5</v>
      </c>
      <c r="T24" s="42"/>
      <c r="U24" s="9" t="s">
        <v>44</v>
      </c>
      <c r="V24" s="27"/>
      <c r="W24" s="27"/>
      <c r="X24" s="27"/>
      <c r="Y24" s="27" t="s">
        <v>60</v>
      </c>
      <c r="Z24" s="27"/>
      <c r="AA24" s="27" t="s">
        <v>44</v>
      </c>
      <c r="AB24" s="37"/>
      <c r="AC24" s="37"/>
      <c r="AD24" s="37"/>
      <c r="AE24" s="37"/>
      <c r="AF24" s="37"/>
      <c r="AG24" s="37"/>
      <c r="AH24" s="10" t="s">
        <v>48</v>
      </c>
      <c r="AI24" s="1"/>
      <c r="AJ24" s="1"/>
    </row>
    <row r="25" spans="2:36" ht="17.25" customHeight="1" thickBot="1" x14ac:dyDescent="0.3">
      <c r="B25" s="7">
        <v>13</v>
      </c>
      <c r="C25" s="8">
        <v>1921613438</v>
      </c>
      <c r="D25" s="21" t="s">
        <v>21</v>
      </c>
      <c r="E25" s="22" t="s">
        <v>22</v>
      </c>
      <c r="F25" s="57">
        <f>+R25</f>
        <v>10</v>
      </c>
      <c r="G25" s="57">
        <f>ROUNDUP((K25+M25)/2+J25,1)</f>
        <v>6.5</v>
      </c>
      <c r="H25" s="58">
        <f>ROUNDUP(O25+Q25,1)</f>
        <v>6.5</v>
      </c>
      <c r="I25" s="9">
        <v>6</v>
      </c>
      <c r="J25" s="27"/>
      <c r="K25" s="44">
        <v>7</v>
      </c>
      <c r="L25" s="10" t="s">
        <v>119</v>
      </c>
      <c r="M25" s="44">
        <v>6</v>
      </c>
      <c r="N25" s="10" t="s">
        <v>108</v>
      </c>
      <c r="O25" s="44">
        <v>5</v>
      </c>
      <c r="P25" s="9">
        <v>0</v>
      </c>
      <c r="Q25" s="10">
        <v>1.5</v>
      </c>
      <c r="R25" s="50">
        <f t="shared" si="0"/>
        <v>10</v>
      </c>
      <c r="S25" s="50">
        <f>+COUNTIF(T25:AG25,"v")+COUNTIF(T25:AG25,"m")*0.5+COUNTIF(T25:AG25,"p")*0.5</f>
        <v>0</v>
      </c>
      <c r="T25" s="42"/>
      <c r="U25" s="9"/>
      <c r="V25" s="27"/>
      <c r="W25" s="27"/>
      <c r="X25" s="27"/>
      <c r="Y25" s="27"/>
      <c r="Z25" s="27"/>
      <c r="AA25" s="27"/>
      <c r="AB25" s="37"/>
      <c r="AC25" s="37"/>
      <c r="AD25" s="37"/>
      <c r="AE25" s="37"/>
      <c r="AF25" s="37"/>
      <c r="AG25" s="37"/>
      <c r="AH25" s="10"/>
      <c r="AI25" s="1"/>
      <c r="AJ25" s="1"/>
    </row>
    <row r="26" spans="2:36" ht="17.25" customHeight="1" thickBot="1" x14ac:dyDescent="0.3">
      <c r="B26" s="7">
        <v>16</v>
      </c>
      <c r="C26" s="8">
        <v>1920627856</v>
      </c>
      <c r="D26" s="21" t="s">
        <v>25</v>
      </c>
      <c r="E26" s="22" t="s">
        <v>26</v>
      </c>
      <c r="F26" s="57">
        <f>+R26</f>
        <v>6.3</v>
      </c>
      <c r="G26" s="57">
        <f>ROUNDUP((K26+M26)/2+J26,1)</f>
        <v>6</v>
      </c>
      <c r="H26" s="58">
        <f>ROUNDUP(O26+Q26,1)</f>
        <v>4.5</v>
      </c>
      <c r="I26" s="9">
        <v>6</v>
      </c>
      <c r="J26" s="27"/>
      <c r="K26" s="44">
        <v>5</v>
      </c>
      <c r="L26" s="10" t="s">
        <v>120</v>
      </c>
      <c r="M26" s="44">
        <v>7</v>
      </c>
      <c r="N26" s="10" t="s">
        <v>121</v>
      </c>
      <c r="O26" s="44">
        <v>3.5</v>
      </c>
      <c r="P26" s="9" t="s">
        <v>93</v>
      </c>
      <c r="Q26" s="10">
        <v>1</v>
      </c>
      <c r="R26" s="50">
        <f t="shared" si="0"/>
        <v>6.3</v>
      </c>
      <c r="S26" s="50">
        <f>+COUNTIF(T26:AG26,"v")+COUNTIF(T26:AG26,"m")*0.5+COUNTIF(T26:AG26,"p")*0.5</f>
        <v>6</v>
      </c>
      <c r="T26" s="42"/>
      <c r="U26" s="9" t="s">
        <v>44</v>
      </c>
      <c r="V26" s="27" t="s">
        <v>44</v>
      </c>
      <c r="W26" s="27" t="s">
        <v>44</v>
      </c>
      <c r="X26" s="27"/>
      <c r="Y26" s="27" t="s">
        <v>44</v>
      </c>
      <c r="Z26" s="27"/>
      <c r="AA26" s="27"/>
      <c r="AB26" s="37" t="s">
        <v>44</v>
      </c>
      <c r="AC26" s="37" t="s">
        <v>44</v>
      </c>
      <c r="AD26" s="37"/>
      <c r="AE26" s="37"/>
      <c r="AF26" s="37"/>
      <c r="AG26" s="37"/>
      <c r="AH26" s="10"/>
      <c r="AI26" s="1"/>
      <c r="AJ26" s="1"/>
    </row>
    <row r="27" spans="2:36" ht="17.25" customHeight="1" thickBot="1" x14ac:dyDescent="0.3">
      <c r="B27" s="7">
        <v>22</v>
      </c>
      <c r="C27" s="8">
        <v>1921623485</v>
      </c>
      <c r="D27" s="21" t="s">
        <v>35</v>
      </c>
      <c r="E27" s="22" t="s">
        <v>36</v>
      </c>
      <c r="F27" s="57">
        <f>+R27</f>
        <v>7.1999999999999993</v>
      </c>
      <c r="G27" s="57">
        <f>ROUNDUP((K27+M27)/2+J27,1)</f>
        <v>6.3</v>
      </c>
      <c r="H27" s="58">
        <f>ROUNDUP(O27+Q27,1)</f>
        <v>4.5</v>
      </c>
      <c r="I27" s="9">
        <v>6</v>
      </c>
      <c r="J27" s="27"/>
      <c r="K27" s="44">
        <v>4.5</v>
      </c>
      <c r="L27" s="10" t="s">
        <v>122</v>
      </c>
      <c r="M27" s="44">
        <v>8</v>
      </c>
      <c r="N27" s="10" t="s">
        <v>123</v>
      </c>
      <c r="O27" s="44">
        <v>3.5</v>
      </c>
      <c r="P27" s="9" t="s">
        <v>124</v>
      </c>
      <c r="Q27" s="10">
        <v>1</v>
      </c>
      <c r="R27" s="50">
        <f t="shared" si="0"/>
        <v>7.1999999999999993</v>
      </c>
      <c r="S27" s="50">
        <f>+COUNTIF(T27:AG27,"v")+COUNTIF(T27:AG27,"m")*0.5+COUNTIF(T27:AG27,"p")*0.5</f>
        <v>4.5</v>
      </c>
      <c r="T27" s="42"/>
      <c r="U27" s="9" t="s">
        <v>44</v>
      </c>
      <c r="V27" s="27" t="s">
        <v>44</v>
      </c>
      <c r="W27" s="27" t="s">
        <v>58</v>
      </c>
      <c r="X27" s="27"/>
      <c r="Y27" s="27" t="s">
        <v>44</v>
      </c>
      <c r="Z27" s="27"/>
      <c r="AA27" s="27"/>
      <c r="AB27" s="37" t="s">
        <v>44</v>
      </c>
      <c r="AC27" s="37"/>
      <c r="AD27" s="37"/>
      <c r="AE27" s="37"/>
      <c r="AF27" s="37"/>
      <c r="AG27" s="37"/>
      <c r="AH27" s="10"/>
      <c r="AI27" s="1"/>
      <c r="AJ27" s="1"/>
    </row>
    <row r="28" spans="2:36" ht="17.25" customHeight="1" thickBot="1" x14ac:dyDescent="0.3">
      <c r="B28" s="7">
        <v>19</v>
      </c>
      <c r="C28" s="8">
        <v>172216565</v>
      </c>
      <c r="D28" s="21" t="s">
        <v>6</v>
      </c>
      <c r="E28" s="22" t="s">
        <v>30</v>
      </c>
      <c r="F28" s="57">
        <f>+R28</f>
        <v>2.5</v>
      </c>
      <c r="G28" s="57">
        <f>ROUNDUP((K28+M28)/2+J28,1)</f>
        <v>0</v>
      </c>
      <c r="H28" s="58">
        <f>ROUNDUP(O28+Q28,1)</f>
        <v>0</v>
      </c>
      <c r="I28" s="9">
        <v>7</v>
      </c>
      <c r="J28" s="27">
        <v>0</v>
      </c>
      <c r="K28" s="44">
        <v>0</v>
      </c>
      <c r="L28" s="10">
        <v>0</v>
      </c>
      <c r="M28" s="44">
        <v>0</v>
      </c>
      <c r="N28" s="10">
        <v>0</v>
      </c>
      <c r="O28" s="44">
        <v>0</v>
      </c>
      <c r="P28" s="9">
        <v>0</v>
      </c>
      <c r="Q28" s="10">
        <v>0</v>
      </c>
      <c r="R28" s="50">
        <f t="shared" si="0"/>
        <v>2.5</v>
      </c>
      <c r="S28" s="50">
        <f>+COUNTIF(T28:AG28,"v")+COUNTIF(T28:AG28,"m")*0.5+COUNTIF(T28:AG28,"p")*0.5</f>
        <v>12</v>
      </c>
      <c r="T28" s="42" t="s">
        <v>44</v>
      </c>
      <c r="U28" s="9"/>
      <c r="V28" s="27"/>
      <c r="W28" s="27" t="s">
        <v>44</v>
      </c>
      <c r="X28" s="27" t="s">
        <v>44</v>
      </c>
      <c r="Y28" s="27" t="s">
        <v>44</v>
      </c>
      <c r="Z28" s="27" t="s">
        <v>44</v>
      </c>
      <c r="AA28" s="2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7" t="s">
        <v>44</v>
      </c>
      <c r="AH28" s="10" t="s">
        <v>56</v>
      </c>
      <c r="AI28" s="1"/>
      <c r="AJ28" s="1"/>
    </row>
    <row r="29" spans="2:36" ht="17.25" customHeight="1" thickBot="1" x14ac:dyDescent="0.3">
      <c r="B29" s="7">
        <v>23</v>
      </c>
      <c r="C29" s="8">
        <v>2127621105</v>
      </c>
      <c r="D29" s="21" t="s">
        <v>2</v>
      </c>
      <c r="E29" s="22" t="s">
        <v>37</v>
      </c>
      <c r="F29" s="57">
        <f>+R29</f>
        <v>2.5</v>
      </c>
      <c r="G29" s="57">
        <f>ROUNDUP((K29+M29)/2+J29,1)</f>
        <v>0</v>
      </c>
      <c r="H29" s="58">
        <f>ROUNDUP(O29+Q29,1)</f>
        <v>2</v>
      </c>
      <c r="I29" s="9">
        <v>7</v>
      </c>
      <c r="J29" s="27">
        <v>0</v>
      </c>
      <c r="K29" s="44">
        <v>0</v>
      </c>
      <c r="L29" s="10">
        <v>0</v>
      </c>
      <c r="M29" s="44">
        <v>0</v>
      </c>
      <c r="N29" s="10">
        <v>0</v>
      </c>
      <c r="O29" s="44">
        <v>2</v>
      </c>
      <c r="P29" s="9">
        <v>0</v>
      </c>
      <c r="Q29" s="10">
        <v>0</v>
      </c>
      <c r="R29" s="50">
        <f t="shared" si="0"/>
        <v>2.5</v>
      </c>
      <c r="S29" s="50">
        <f>+COUNTIF(T29:AG29,"v")+COUNTIF(T29:AG29,"m")*0.5+COUNTIF(T29:AG29,"p")*0.5</f>
        <v>12</v>
      </c>
      <c r="T29" s="42" t="s">
        <v>44</v>
      </c>
      <c r="U29" s="9" t="s">
        <v>44</v>
      </c>
      <c r="V29" s="27"/>
      <c r="W29" s="27" t="s">
        <v>44</v>
      </c>
      <c r="X29" s="27" t="s">
        <v>44</v>
      </c>
      <c r="Y29" s="27" t="s">
        <v>44</v>
      </c>
      <c r="Z29" s="27" t="s">
        <v>44</v>
      </c>
      <c r="AA29" s="2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7"/>
      <c r="AH29" s="10"/>
      <c r="AI29" s="1"/>
      <c r="AJ29" s="1"/>
    </row>
    <row r="30" spans="2:36" ht="17.25" customHeight="1" thickBot="1" x14ac:dyDescent="0.3">
      <c r="B30" s="13">
        <v>25</v>
      </c>
      <c r="C30" s="14">
        <v>1821623530</v>
      </c>
      <c r="D30" s="23" t="s">
        <v>40</v>
      </c>
      <c r="E30" s="24" t="s">
        <v>41</v>
      </c>
      <c r="F30" s="59">
        <f>+R30</f>
        <v>2.5</v>
      </c>
      <c r="G30" s="59">
        <f>ROUNDUP((K30+M30)/2+J30,1)</f>
        <v>0</v>
      </c>
      <c r="H30" s="60">
        <f>ROUNDUP(O30+Q30,1)</f>
        <v>0</v>
      </c>
      <c r="I30" s="15">
        <v>7</v>
      </c>
      <c r="J30" s="29">
        <v>0</v>
      </c>
      <c r="K30" s="45">
        <v>0</v>
      </c>
      <c r="L30" s="16">
        <v>0</v>
      </c>
      <c r="M30" s="45">
        <v>0</v>
      </c>
      <c r="N30" s="16">
        <v>0</v>
      </c>
      <c r="O30" s="45">
        <v>0</v>
      </c>
      <c r="P30" s="15">
        <v>0</v>
      </c>
      <c r="Q30" s="16">
        <v>0</v>
      </c>
      <c r="R30" s="50">
        <f t="shared" si="0"/>
        <v>2.5</v>
      </c>
      <c r="S30" s="50">
        <f>+COUNTIF(T30:AG30,"v")+COUNTIF(T30:AG30,"m")*0.5+COUNTIF(T30:AG30,"p")*0.5</f>
        <v>12</v>
      </c>
      <c r="T30" s="47" t="s">
        <v>44</v>
      </c>
      <c r="U30" s="15"/>
      <c r="V30" s="29" t="s">
        <v>44</v>
      </c>
      <c r="W30" s="29" t="s">
        <v>44</v>
      </c>
      <c r="X30" s="29" t="s">
        <v>44</v>
      </c>
      <c r="Y30" s="29"/>
      <c r="Z30" s="29" t="s">
        <v>44</v>
      </c>
      <c r="AA30" s="29" t="s">
        <v>44</v>
      </c>
      <c r="AB30" s="39" t="s">
        <v>44</v>
      </c>
      <c r="AC30" s="39" t="s">
        <v>44</v>
      </c>
      <c r="AD30" s="39" t="s">
        <v>44</v>
      </c>
      <c r="AE30" s="39" t="s">
        <v>44</v>
      </c>
      <c r="AF30" s="39" t="s">
        <v>44</v>
      </c>
      <c r="AG30" s="39" t="s">
        <v>44</v>
      </c>
      <c r="AH30" s="16"/>
      <c r="AI30" s="2"/>
      <c r="AJ30" s="2"/>
    </row>
  </sheetData>
  <autoFilter ref="B3:AJ30"/>
  <mergeCells count="3">
    <mergeCell ref="K2:L2"/>
    <mergeCell ref="M2:N2"/>
    <mergeCell ref="O2:P2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Chaudmce</dc:creator>
  <cp:lastModifiedBy>AutoBVT</cp:lastModifiedBy>
  <cp:lastPrinted>2017-10-18T09:31:47Z</cp:lastPrinted>
  <dcterms:created xsi:type="dcterms:W3CDTF">2017-10-16T01:50:20Z</dcterms:created>
  <dcterms:modified xsi:type="dcterms:W3CDTF">2017-12-19T09:10:16Z</dcterms:modified>
</cp:coreProperties>
</file>