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tabRatio="741" activeTab="0"/>
  </bookViews>
  <sheets>
    <sheet name="Ve duong tich luy" sheetId="1" r:id="rId1"/>
    <sheet name="Ve bieu do phan phoi theo coc" sheetId="2" r:id="rId2"/>
    <sheet name="Ve bieu do nhan luc" sheetId="3" r:id="rId3"/>
  </sheets>
  <definedNames>
    <definedName name="_xlnm._FilterDatabase" localSheetId="1" hidden="1">'Ve bieu do phan phoi theo coc'!$A$9:$K$77</definedName>
  </definedNames>
  <calcPr fullCalcOnLoad="1"/>
</workbook>
</file>

<file path=xl/sharedStrings.xml><?xml version="1.0" encoding="utf-8"?>
<sst xmlns="http://schemas.openxmlformats.org/spreadsheetml/2006/main" count="97" uniqueCount="65">
  <si>
    <t>""""""))</t>
  </si>
  <si>
    <t>(command ".pline"</t>
  </si>
  <si>
    <t>(command ".rectang"</t>
  </si>
  <si>
    <t xml:space="preserve">"" </t>
  </si>
  <si>
    <t>"</t>
  </si>
  <si>
    <t xml:space="preserve">(command ".text" "m" </t>
  </si>
  <si>
    <t>" "</t>
  </si>
  <si>
    <t>STT</t>
  </si>
  <si>
    <t>Tên cọc</t>
  </si>
  <si>
    <t>Lý trình</t>
  </si>
  <si>
    <t>K.cách lẻ (m)</t>
  </si>
  <si>
    <t>Đào nền (m3)</t>
  </si>
  <si>
    <t>Đắp nền (m3)</t>
  </si>
  <si>
    <t>1.2*V đắp (m3)</t>
  </si>
  <si>
    <t>KL đất tích lũy (m3)</t>
  </si>
  <si>
    <t>KL theo cọc 20m</t>
  </si>
  <si>
    <t>Đào nền</t>
  </si>
  <si>
    <t>Đắp nền</t>
  </si>
  <si>
    <t>H5</t>
  </si>
  <si>
    <t>H6</t>
  </si>
  <si>
    <t>H7</t>
  </si>
  <si>
    <t>H8</t>
  </si>
  <si>
    <t>H9</t>
  </si>
  <si>
    <t>KM4</t>
  </si>
  <si>
    <t>H1</t>
  </si>
  <si>
    <t>H2</t>
  </si>
  <si>
    <t>H3</t>
  </si>
  <si>
    <t>H4</t>
  </si>
  <si>
    <t>Đoạn điều phối</t>
  </si>
  <si>
    <t>Tỷ lệ Y 1:</t>
  </si>
  <si>
    <t>Tỷ lệ X 1:</t>
  </si>
  <si>
    <t>Cao chữ trên bản vẽ</t>
  </si>
  <si>
    <t>Phần biểu đồ</t>
  </si>
  <si>
    <t>Ghi giá trị lên biểu đồ</t>
  </si>
  <si>
    <t>(defun c:TL()</t>
  </si>
  <si>
    <t>nghiêng chữ</t>
  </si>
  <si>
    <t>Cự li công dồn</t>
  </si>
  <si>
    <t>Tọa độ đường cong tích lũy</t>
  </si>
  <si>
    <t xml:space="preserve">(command ".text" "j" "ml" </t>
  </si>
  <si>
    <t>Tỉ lệ ngang 1:</t>
  </si>
  <si>
    <t>Tỷ lệ đứng 1:</t>
  </si>
  <si>
    <t xml:space="preserve">Cao chữ </t>
  </si>
  <si>
    <t>KHOA XÂY DỰNG - ĐẠI HỌC DUY TÂN</t>
  </si>
  <si>
    <t>BỘ MÔN CẦU ĐƯỜNG</t>
  </si>
  <si>
    <t>HƯỚNG DẪN VẼ BIỂU ĐỒ TÍCH LŨY ĐẤT</t>
  </si>
  <si>
    <t>Ngày</t>
  </si>
  <si>
    <t>Cao chữ</t>
  </si>
  <si>
    <t>HƯỚNG DẪN VẼ BIỂU ĐỒ TÍCH NHÂN LỰC, MÁY THI CÔNG</t>
  </si>
  <si>
    <t>Số lượng nhân công/Máy</t>
  </si>
  <si>
    <t>HƯỚNG DẪN SỬ DỤNG
1. Nhập số liệu vào các cột B và C (chú ý: điểm đầu tiên ở hàng thứ 7), khai báo các thông tin về tỷ lệ và cỡ chữ.
2. Xóa bớt các dòng thừa (nếu có)
3. Copy công thức từ ô D12 và E2 đến hết vùng dữ liệu cần vẽ.
4. Vẽ biểu đồ: copy dữ liệu các cột D và E của vùng dữ liệu cần vẽ  =&gt; vào Command line của Autocad, paste =&gt; xong.</t>
  </si>
  <si>
    <t>Nghiêng chữ</t>
  </si>
  <si>
    <t>""</t>
  </si>
  <si>
    <t>(email liên hệ: DuongMinhChau@dtu.edu.vn)</t>
  </si>
  <si>
    <t>Phần đào</t>
  </si>
  <si>
    <t>Phần đắp</t>
  </si>
  <si>
    <t>(defun c:BD1()</t>
  </si>
  <si>
    <t>(defun c:BD2()</t>
  </si>
  <si>
    <t>(defun c:GiatriDao()</t>
  </si>
  <si>
    <t>(defun c:Giatridap()</t>
  </si>
  <si>
    <t>(defun c:Bieudo()</t>
  </si>
  <si>
    <t>Tên Cọc</t>
  </si>
  <si>
    <t>Ghi tọa độ</t>
  </si>
  <si>
    <t>Ghi Tên cọc</t>
  </si>
  <si>
    <t>HƯỚNG DẪN SỬ DỤNG
1. Nhập số liệu vào các cột A và B, C (chú ý: điểm đầu tiên ở hàng thứ 12), khai báo các thông tin về tỷ lệ và cỡ chữ, góc nghiêng tại các ô màu vàng ở hàng 8 và 9
2. Copy công thức các ô D13, E13, F13 cho các dòng còn lại của bảng dữ liệu
3. Copy từ ô D11 đến hết vùng dữ liệu =&gt; vào dòng commandline của Autocad =&gt; Paste =&gt; Dùng lệnh TL để vẽ biểu đồ tích lũy
4. Copy dữ liệu Từ ô E13 đến hết vùng dữ liệu để ghi tọa độ đường cong tích lũy
5. Copy dữ liệu từ ô F13 đến hết vùng dữ liệu để ghi Tên cọc.</t>
  </si>
  <si>
    <t>HƯỚNG DẪN SỬ DỤNG
1. Nhập số liệu vào các cột C, I, J (từ hàng thứ 12)
2. copy các công thức từ ô L13, M13, N13, O13, P13 đến hết vùng dữ liệu
3. Khai báo tỷ lệ, cỡ chữ (cột N)
4. copy dữ liệu từ ô L11 đến hết vùng dữ liệu
5. Vào dòng commandline của Autocad; Paste
6. Gõ lệnh: bieudo
(Các cột M, N, O, P là các lệnh vẽ biểu đồ phần đào, phần đắp; ghi giá trị phần đào, ghi giá trị phần đắp)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</si>
</sst>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</numFmts>
  <fonts count="47">
    <font>
      <sz val="10"/>
      <name val=".VnArial"/>
      <family val="0"/>
    </font>
    <font>
      <sz val="10"/>
      <name val="Times New Roman"/>
      <family val="1"/>
    </font>
    <font>
      <u val="single"/>
      <sz val="13"/>
      <color indexed="12"/>
      <name val=".VnArial"/>
      <family val="2"/>
    </font>
    <font>
      <u val="single"/>
      <sz val="13"/>
      <color indexed="36"/>
      <name val=".Vn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10"/>
      <name val=".Vn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rgb="FF000000"/>
      <name val="Times New Roman"/>
      <family val="1"/>
    </font>
    <font>
      <sz val="10"/>
      <color rgb="FFFF0000"/>
      <name val="Times New Roman"/>
      <family val="1"/>
    </font>
    <font>
      <sz val="13"/>
      <color rgb="FF000000"/>
      <name val="Times New Roman"/>
      <family val="1"/>
    </font>
    <font>
      <sz val="10"/>
      <color rgb="FFFF0000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43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 applyProtection="1">
      <alignment vertical="center" wrapText="1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/>
      <protection locked="0"/>
    </xf>
    <xf numFmtId="0" fontId="44" fillId="6" borderId="0" xfId="0" applyFont="1" applyFill="1" applyAlignment="1" applyProtection="1">
      <alignment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 locked="0"/>
    </xf>
    <xf numFmtId="0" fontId="45" fillId="33" borderId="10" xfId="0" applyFont="1" applyFill="1" applyBorder="1" applyAlignment="1" applyProtection="1">
      <alignment horizontal="right" vertical="center"/>
      <protection locked="0"/>
    </xf>
    <xf numFmtId="0" fontId="45" fillId="0" borderId="1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hidden="1"/>
    </xf>
    <xf numFmtId="0" fontId="1" fillId="34" borderId="0" xfId="0" applyFont="1" applyFill="1" applyAlignment="1" applyProtection="1">
      <alignment/>
      <protection hidden="1"/>
    </xf>
    <xf numFmtId="0" fontId="46" fillId="6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/>
      <protection locked="0"/>
    </xf>
    <xf numFmtId="0" fontId="0" fillId="6" borderId="0" xfId="0" applyFill="1" applyAlignment="1" applyProtection="1">
      <alignment/>
      <protection locked="0"/>
    </xf>
    <xf numFmtId="0" fontId="1" fillId="6" borderId="0" xfId="0" applyFont="1" applyFill="1" applyBorder="1" applyAlignment="1" applyProtection="1">
      <alignment/>
      <protection locked="0"/>
    </xf>
    <xf numFmtId="0" fontId="1" fillId="7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3" fillId="0" borderId="11" xfId="0" applyFont="1" applyBorder="1" applyAlignment="1" applyProtection="1">
      <alignment horizontal="center" vertical="center" wrapText="1"/>
      <protection locked="0"/>
    </xf>
    <xf numFmtId="0" fontId="43" fillId="0" borderId="13" xfId="0" applyFont="1" applyBorder="1" applyAlignment="1" applyProtection="1">
      <alignment horizontal="center" vertical="center" wrapText="1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/>
      <protection locked="0"/>
    </xf>
    <xf numFmtId="0" fontId="43" fillId="0" borderId="11" xfId="0" applyFont="1" applyBorder="1" applyAlignment="1" applyProtection="1">
      <alignment horizontal="center" vertical="center"/>
      <protection locked="0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1" fillId="34" borderId="0" xfId="0" applyFont="1" applyFill="1" applyAlignment="1" applyProtection="1">
      <alignment/>
      <protection locked="0"/>
    </xf>
    <xf numFmtId="0" fontId="44" fillId="34" borderId="0" xfId="0" applyFont="1" applyFill="1" applyAlignment="1" applyProtection="1">
      <alignment/>
      <protection locked="0"/>
    </xf>
    <xf numFmtId="0" fontId="1" fillId="18" borderId="0" xfId="0" applyFont="1" applyFill="1" applyAlignment="1" applyProtection="1">
      <alignment/>
      <protection locked="0"/>
    </xf>
    <xf numFmtId="0" fontId="44" fillId="12" borderId="0" xfId="0" applyFont="1" applyFill="1" applyAlignment="1" applyProtection="1">
      <alignment/>
      <protection locked="0"/>
    </xf>
    <xf numFmtId="0" fontId="1" fillId="12" borderId="0" xfId="0" applyFont="1" applyFill="1" applyAlignment="1" applyProtection="1">
      <alignment/>
      <protection locked="0"/>
    </xf>
    <xf numFmtId="0" fontId="1" fillId="6" borderId="0" xfId="0" applyFont="1" applyFill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="85" zoomScaleNormal="85" zoomScalePageLayoutView="0" workbookViewId="0" topLeftCell="A1">
      <selection activeCell="K14" sqref="K14"/>
    </sheetView>
  </sheetViews>
  <sheetFormatPr defaultColWidth="9.00390625" defaultRowHeight="12.75"/>
  <cols>
    <col min="1" max="1" width="9.125" style="1" customWidth="1"/>
    <col min="2" max="2" width="12.625" style="1" customWidth="1"/>
    <col min="3" max="3" width="13.00390625" style="1" customWidth="1"/>
    <col min="4" max="4" width="15.375" style="1" customWidth="1"/>
    <col min="5" max="5" width="48.625" style="1" bestFit="1" customWidth="1"/>
    <col min="6" max="6" width="12.25390625" style="1" customWidth="1"/>
    <col min="7" max="7" width="11.625" style="4" customWidth="1"/>
    <col min="8" max="8" width="16.375" style="1" customWidth="1"/>
    <col min="9" max="9" width="16.625" style="1" customWidth="1"/>
    <col min="10" max="16384" width="9.125" style="1" customWidth="1"/>
  </cols>
  <sheetData>
    <row r="1" spans="2:8" ht="12.75">
      <c r="B1" s="1" t="s">
        <v>42</v>
      </c>
      <c r="E1" s="3" t="s">
        <v>44</v>
      </c>
      <c r="F1" s="3"/>
      <c r="G1" s="3"/>
      <c r="H1" s="3"/>
    </row>
    <row r="2" spans="2:5" ht="12.75">
      <c r="B2" s="1" t="s">
        <v>43</v>
      </c>
      <c r="E2" s="1" t="s">
        <v>52</v>
      </c>
    </row>
    <row r="4" spans="2:8" ht="81" customHeight="1">
      <c r="B4" s="25" t="s">
        <v>63</v>
      </c>
      <c r="C4" s="25"/>
      <c r="D4" s="25"/>
      <c r="E4" s="25"/>
      <c r="F4" s="25"/>
      <c r="G4" s="25"/>
      <c r="H4" s="25"/>
    </row>
    <row r="5" ht="12.75" hidden="1"/>
    <row r="6" ht="12.75" hidden="1"/>
    <row r="7" ht="12.75" hidden="1"/>
    <row r="8" spans="2:9" ht="12.75">
      <c r="B8" s="1" t="s">
        <v>39</v>
      </c>
      <c r="C8" s="10">
        <v>1</v>
      </c>
      <c r="D8" s="1" t="s">
        <v>41</v>
      </c>
      <c r="E8" s="10">
        <v>3</v>
      </c>
      <c r="F8" s="4" t="s">
        <v>35</v>
      </c>
      <c r="G8" s="10">
        <v>90</v>
      </c>
      <c r="H8" s="2" t="s">
        <v>6</v>
      </c>
      <c r="I8" s="2" t="s">
        <v>4</v>
      </c>
    </row>
    <row r="9" spans="2:9" ht="12.75">
      <c r="B9" s="1" t="s">
        <v>40</v>
      </c>
      <c r="C9" s="10">
        <v>10</v>
      </c>
      <c r="E9" s="4"/>
      <c r="H9" s="2" t="s">
        <v>38</v>
      </c>
      <c r="I9" s="2" t="s">
        <v>0</v>
      </c>
    </row>
    <row r="10" spans="8:9" ht="12.75">
      <c r="H10" s="6"/>
      <c r="I10" s="6"/>
    </row>
    <row r="11" spans="4:6" ht="12.75">
      <c r="D11" s="23" t="s">
        <v>34</v>
      </c>
      <c r="E11" s="1" t="s">
        <v>61</v>
      </c>
      <c r="F11" s="4" t="s">
        <v>62</v>
      </c>
    </row>
    <row r="12" spans="1:5" ht="12.75">
      <c r="A12" s="1" t="s">
        <v>60</v>
      </c>
      <c r="B12" s="1" t="s">
        <v>36</v>
      </c>
      <c r="C12" s="4" t="s">
        <v>37</v>
      </c>
      <c r="D12" s="23" t="s">
        <v>1</v>
      </c>
      <c r="E12" s="23"/>
    </row>
    <row r="13" spans="1:6" ht="12.75">
      <c r="A13" s="1" t="s">
        <v>18</v>
      </c>
      <c r="B13" s="1">
        <v>500</v>
      </c>
      <c r="C13" s="4">
        <v>0</v>
      </c>
      <c r="D13" s="23" t="str">
        <f>IF(D12=$I$9,";end",IF(AND(B13="",C13=""),$I$9,CONCATENATE("'(",B13/$C$8," ",C13/$C$9,")")))</f>
        <v>'(500 0)</v>
      </c>
      <c r="E13" s="24" t="str">
        <f>IF(B13&lt;&gt;"",CONCATENATE(H$9,D13,$E$8,I$8,$G$8,$H$8,ROUND(C13,2),I$8,")"),IF(E12=")",";end",")"))</f>
        <v>(command ".text" "j" "ml" '(500 0)3"90" "0")</v>
      </c>
      <c r="F13" s="36" t="str">
        <f>IF(B13&lt;&gt;"",CONCATENATE(H$9,CONCATENATE("'(",B13/$C$8," ",0,")"),$E$8,I$8,0,$H$8,A13,I$8,")"),IF(F12=")",";end",")"))</f>
        <v>(command ".text" "j" "ml" '(500 0)3"0" "H5")</v>
      </c>
    </row>
    <row r="14" spans="1:6" ht="12.75">
      <c r="A14" s="1">
        <v>1</v>
      </c>
      <c r="B14" s="1">
        <v>520</v>
      </c>
      <c r="C14" s="4">
        <v>376.7</v>
      </c>
      <c r="D14" s="23" t="str">
        <f>IF(D13=$I$9,";end",IF(AND(B14="",C14=""),$I$9,CONCATENATE("'(",B14/$C$8," ",C14/$C$9,")")))</f>
        <v>'(520 37.67)</v>
      </c>
      <c r="E14" s="24" t="str">
        <f>IF(B14&lt;&gt;"",CONCATENATE(H$9,D14,$E$8,I$8,$G$8,$H$8,ROUND(C14,2),I$8,")"),IF(E13=")",";end",")"))</f>
        <v>(command ".text" "j" "ml" '(520 37.67)3"90" "376.7")</v>
      </c>
      <c r="F14" s="36" t="str">
        <f>IF(B14&lt;&gt;"",CONCATENATE(H$9,CONCATENATE("'(",B14/$C$8," ",0,")"),$E$8,I$8,0,$H$8,A14,I$8,")"),IF(F13=")",";end",")"))</f>
        <v>(command ".text" "j" "ml" '(520 0)3"0" "1")</v>
      </c>
    </row>
    <row r="15" spans="1:6" ht="12.75">
      <c r="A15" s="1">
        <v>2</v>
      </c>
      <c r="B15" s="1">
        <v>540</v>
      </c>
      <c r="C15" s="4">
        <v>660.1</v>
      </c>
      <c r="D15" s="23" t="str">
        <f>IF(D14=$I$9,";end",IF(AND(B15="",C15=""),$I$9,CONCATENATE("'(",B15/$C$8," ",C15/$C$9,")")))</f>
        <v>'(540 66.01)</v>
      </c>
      <c r="E15" s="24" t="str">
        <f>IF(B15&lt;&gt;"",CONCATENATE(H$9,D15,$E$8,I$8,$G$8,$H$8,ROUND(C15,2),I$8,")"),IF(E14=")",";end",")"))</f>
        <v>(command ".text" "j" "ml" '(540 66.01)3"90" "660.1")</v>
      </c>
      <c r="F15" s="36" t="str">
        <f>IF(B15&lt;&gt;"",CONCATENATE(H$9,CONCATENATE("'(",B15/$C$8," ",0,")"),$E$8,I$8,0,$H$8,A15,I$8,")"),IF(F14=")",";end",")"))</f>
        <v>(command ".text" "j" "ml" '(540 0)3"0" "2")</v>
      </c>
    </row>
    <row r="16" spans="1:6" ht="12.75">
      <c r="A16" s="1">
        <v>3</v>
      </c>
      <c r="B16" s="1">
        <v>560</v>
      </c>
      <c r="C16" s="4">
        <v>867.5</v>
      </c>
      <c r="D16" s="23" t="str">
        <f>IF(D15=$I$9,";end",IF(AND(B16="",C16=""),$I$9,CONCATENATE("'(",B16/$C$8," ",C16/$C$9,")")))</f>
        <v>'(560 86.75)</v>
      </c>
      <c r="E16" s="24" t="str">
        <f>IF(B16&lt;&gt;"",CONCATENATE(H$9,D16,$E$8,I$8,$G$8,$H$8,ROUND(C16,2),I$8,")"),IF(E15=")",";end",")"))</f>
        <v>(command ".text" "j" "ml" '(560 86.75)3"90" "867.5")</v>
      </c>
      <c r="F16" s="36" t="str">
        <f>IF(B16&lt;&gt;"",CONCATENATE(H$9,CONCATENATE("'(",B16/$C$8," ",0,")"),$E$8,I$8,0,$H$8,A16,I$8,")"),IF(F15=")",";end",")"))</f>
        <v>(command ".text" "j" "ml" '(560 0)3"0" "3")</v>
      </c>
    </row>
    <row r="17" spans="1:6" ht="12.75">
      <c r="A17" s="1">
        <v>4</v>
      </c>
      <c r="B17" s="1">
        <v>580</v>
      </c>
      <c r="C17" s="4">
        <v>1014.3</v>
      </c>
      <c r="D17" s="23" t="str">
        <f>IF(D16=$I$9,";end",IF(AND(B17="",C17=""),$I$9,CONCATENATE("'(",B17/$C$8," ",C17/$C$9,")")))</f>
        <v>'(580 101.43)</v>
      </c>
      <c r="E17" s="24" t="str">
        <f>IF(B17&lt;&gt;"",CONCATENATE(H$9,D17,$E$8,I$8,$G$8,$H$8,ROUND(C17,2),I$8,")"),IF(E16=")",";end",")"))</f>
        <v>(command ".text" "j" "ml" '(580 101.43)3"90" "1014.3")</v>
      </c>
      <c r="F17" s="36" t="str">
        <f>IF(B17&lt;&gt;"",CONCATENATE(H$9,CONCATENATE("'(",B17/$C$8," ",0,")"),$E$8,I$8,0,$H$8,A17,I$8,")"),IF(F16=")",";end",")"))</f>
        <v>(command ".text" "j" "ml" '(580 0)3"0" "4")</v>
      </c>
    </row>
    <row r="18" spans="1:6" ht="12.75">
      <c r="A18" s="1" t="s">
        <v>19</v>
      </c>
      <c r="B18" s="1">
        <v>600</v>
      </c>
      <c r="C18" s="4">
        <v>1116.8</v>
      </c>
      <c r="D18" s="23" t="str">
        <f>IF(D17=$I$9,";end",IF(AND(B18="",C18=""),$I$9,CONCATENATE("'(",B18/$C$8," ",C18/$C$9,")")))</f>
        <v>'(600 111.68)</v>
      </c>
      <c r="E18" s="24" t="str">
        <f>IF(B18&lt;&gt;"",CONCATENATE(H$9,D18,$E$8,I$8,$G$8,$H$8,ROUND(C18,2),I$8,")"),IF(E17=")",";end",")"))</f>
        <v>(command ".text" "j" "ml" '(600 111.68)3"90" "1116.8")</v>
      </c>
      <c r="F18" s="36" t="str">
        <f>IF(B18&lt;&gt;"",CONCATENATE(H$9,CONCATENATE("'(",B18/$C$8," ",0,")"),$E$8,I$8,0,$H$8,A18,I$8,")"),IF(F17=")",";end",")"))</f>
        <v>(command ".text" "j" "ml" '(600 0)3"0" "H6")</v>
      </c>
    </row>
    <row r="19" spans="1:6" ht="12.75">
      <c r="A19" s="1">
        <v>5</v>
      </c>
      <c r="B19" s="1">
        <v>620</v>
      </c>
      <c r="C19" s="4">
        <v>1160.66</v>
      </c>
      <c r="D19" s="23" t="str">
        <f>IF(D18=$I$9,";end",IF(AND(B19="",C19=""),$I$9,CONCATENATE("'(",B19/$C$8," ",C19/$C$9,")")))</f>
        <v>'(620 116.066)</v>
      </c>
      <c r="E19" s="24" t="str">
        <f>IF(B19&lt;&gt;"",CONCATENATE(H$9,D19,$E$8,I$8,$G$8,$H$8,ROUND(C19,2),I$8,")"),IF(E18=")",";end",")"))</f>
        <v>(command ".text" "j" "ml" '(620 116.066)3"90" "1160.66")</v>
      </c>
      <c r="F19" s="36" t="str">
        <f>IF(B19&lt;&gt;"",CONCATENATE(H$9,CONCATENATE("'(",B19/$C$8," ",0,")"),$E$8,I$8,0,$H$8,A19,I$8,")"),IF(F18=")",";end",")"))</f>
        <v>(command ".text" "j" "ml" '(620 0)3"0" "5")</v>
      </c>
    </row>
    <row r="20" spans="1:6" ht="12.75">
      <c r="A20" s="1">
        <v>6</v>
      </c>
      <c r="B20" s="1">
        <v>640</v>
      </c>
      <c r="C20" s="4">
        <v>1153.28</v>
      </c>
      <c r="D20" s="23" t="str">
        <f>IF(D19=$I$9,";end",IF(AND(B20="",C20=""),$I$9,CONCATENATE("'(",B20/$C$8," ",C20/$C$9,")")))</f>
        <v>'(640 115.328)</v>
      </c>
      <c r="E20" s="24" t="str">
        <f>IF(B20&lt;&gt;"",CONCATENATE(H$9,D20,$E$8,I$8,$G$8,$H$8,ROUND(C20,2),I$8,")"),IF(E19=")",";end",")"))</f>
        <v>(command ".text" "j" "ml" '(640 115.328)3"90" "1153.28")</v>
      </c>
      <c r="F20" s="36" t="str">
        <f>IF(B20&lt;&gt;"",CONCATENATE(H$9,CONCATENATE("'(",B20/$C$8," ",0,")"),$E$8,I$8,0,$H$8,A20,I$8,")"),IF(F19=")",";end",")"))</f>
        <v>(command ".text" "j" "ml" '(640 0)3"0" "6")</v>
      </c>
    </row>
    <row r="21" spans="1:6" ht="12.75">
      <c r="A21" s="1">
        <v>7</v>
      </c>
      <c r="B21" s="1">
        <v>660</v>
      </c>
      <c r="C21" s="4">
        <v>1096.2</v>
      </c>
      <c r="D21" s="23" t="str">
        <f>IF(D20=$I$9,";end",IF(AND(B21="",C21=""),$I$9,CONCATENATE("'(",B21/$C$8," ",C21/$C$9,")")))</f>
        <v>'(660 109.62)</v>
      </c>
      <c r="E21" s="24" t="str">
        <f>IF(B21&lt;&gt;"",CONCATENATE(H$9,D21,$E$8,I$8,$G$8,$H$8,ROUND(C21,2),I$8,")"),IF(E20=")",";end",")"))</f>
        <v>(command ".text" "j" "ml" '(660 109.62)3"90" "1096.2")</v>
      </c>
      <c r="F21" s="36" t="str">
        <f>IF(B21&lt;&gt;"",CONCATENATE(H$9,CONCATENATE("'(",B21/$C$8," ",0,")"),$E$8,I$8,0,$H$8,A21,I$8,")"),IF(F20=")",";end",")"))</f>
        <v>(command ".text" "j" "ml" '(660 0)3"0" "7")</v>
      </c>
    </row>
    <row r="22" spans="1:6" ht="12.75">
      <c r="A22" s="1">
        <v>8</v>
      </c>
      <c r="B22" s="1">
        <v>680</v>
      </c>
      <c r="C22" s="4">
        <v>942.36</v>
      </c>
      <c r="D22" s="23" t="str">
        <f>IF(D21=$I$9,";end",IF(AND(B22="",C22=""),$I$9,CONCATENATE("'(",B22/$C$8," ",C22/$C$9,")")))</f>
        <v>'(680 94.236)</v>
      </c>
      <c r="E22" s="24" t="str">
        <f>IF(B22&lt;&gt;"",CONCATENATE(H$9,D22,$E$8,I$8,$G$8,$H$8,ROUND(C22,2),I$8,")"),IF(E21=")",";end",")"))</f>
        <v>(command ".text" "j" "ml" '(680 94.236)3"90" "942.36")</v>
      </c>
      <c r="F22" s="36" t="str">
        <f>IF(B22&lt;&gt;"",CONCATENATE(H$9,CONCATENATE("'(",B22/$C$8," ",0,")"),$E$8,I$8,0,$H$8,A22,I$8,")"),IF(F21=")",";end",")"))</f>
        <v>(command ".text" "j" "ml" '(680 0)3"0" "8")</v>
      </c>
    </row>
    <row r="23" spans="1:6" ht="12.75">
      <c r="A23" s="1" t="s">
        <v>20</v>
      </c>
      <c r="B23" s="1">
        <v>700</v>
      </c>
      <c r="C23" s="4">
        <v>663.84</v>
      </c>
      <c r="D23" s="23" t="str">
        <f>IF(D22=$I$9,";end",IF(AND(B23="",C23=""),$I$9,CONCATENATE("'(",B23/$C$8," ",C23/$C$9,")")))</f>
        <v>'(700 66.384)</v>
      </c>
      <c r="E23" s="24" t="str">
        <f>IF(B23&lt;&gt;"",CONCATENATE(H$9,D23,$E$8,I$8,$G$8,$H$8,ROUND(C23,2),I$8,")"),IF(E22=")",";end",")"))</f>
        <v>(command ".text" "j" "ml" '(700 66.384)3"90" "663.84")</v>
      </c>
      <c r="F23" s="36" t="str">
        <f>IF(B23&lt;&gt;"",CONCATENATE(H$9,CONCATENATE("'(",B23/$C$8," ",0,")"),$E$8,I$8,0,$H$8,A23,I$8,")"),IF(F22=")",";end",")"))</f>
        <v>(command ".text" "j" "ml" '(700 0)3"0" "H7")</v>
      </c>
    </row>
    <row r="24" spans="1:6" ht="12.75">
      <c r="A24" s="1">
        <v>9</v>
      </c>
      <c r="B24" s="1">
        <v>720</v>
      </c>
      <c r="C24" s="4">
        <v>290.64</v>
      </c>
      <c r="D24" s="23" t="str">
        <f>IF(D23=$I$9,";end",IF(AND(B24="",C24=""),$I$9,CONCATENATE("'(",B24/$C$8," ",C24/$C$9,")")))</f>
        <v>'(720 29.064)</v>
      </c>
      <c r="E24" s="24" t="str">
        <f>IF(B24&lt;&gt;"",CONCATENATE(H$9,D24,$E$8,I$8,$G$8,$H$8,ROUND(C24,2),I$8,")"),IF(E23=")",";end",")"))</f>
        <v>(command ".text" "j" "ml" '(720 29.064)3"90" "290.64")</v>
      </c>
      <c r="F24" s="36" t="str">
        <f>IF(B24&lt;&gt;"",CONCATENATE(H$9,CONCATENATE("'(",B24/$C$8," ",0,")"),$E$8,I$8,0,$H$8,A24,I$8,")"),IF(F23=")",";end",")"))</f>
        <v>(command ".text" "j" "ml" '(720 0)3"0" "9")</v>
      </c>
    </row>
    <row r="25" spans="1:6" ht="12.75">
      <c r="A25" s="1">
        <v>10</v>
      </c>
      <c r="B25" s="1">
        <v>740</v>
      </c>
      <c r="C25" s="4">
        <v>-141.6</v>
      </c>
      <c r="D25" s="23" t="str">
        <f>IF(D24=$I$9,";end",IF(AND(B25="",C25=""),$I$9,CONCATENATE("'(",B25/$C$8," ",C25/$C$9,")")))</f>
        <v>'(740 -14.16)</v>
      </c>
      <c r="E25" s="24" t="str">
        <f>IF(B25&lt;&gt;"",CONCATENATE(H$9,D25,$E$8,I$8,$G$8,$H$8,ROUND(C25,2),I$8,")"),IF(E24=")",";end",")"))</f>
        <v>(command ".text" "j" "ml" '(740 -14.16)3"90" "-141.6")</v>
      </c>
      <c r="F25" s="36" t="str">
        <f>IF(B25&lt;&gt;"",CONCATENATE(H$9,CONCATENATE("'(",B25/$C$8," ",0,")"),$E$8,I$8,0,$H$8,A25,I$8,")"),IF(F24=")",";end",")"))</f>
        <v>(command ".text" "j" "ml" '(740 0)3"0" "10")</v>
      </c>
    </row>
    <row r="26" spans="1:6" ht="12.75">
      <c r="A26" s="1">
        <v>11</v>
      </c>
      <c r="B26" s="1">
        <v>760</v>
      </c>
      <c r="C26" s="4">
        <v>-629.76</v>
      </c>
      <c r="D26" s="23" t="str">
        <f>IF(D25=$I$9,";end",IF(AND(B26="",C26=""),$I$9,CONCATENATE("'(",B26/$C$8," ",C26/$C$9,")")))</f>
        <v>'(760 -62.976)</v>
      </c>
      <c r="E26" s="24" t="str">
        <f>IF(B26&lt;&gt;"",CONCATENATE(H$9,D26,$E$8,I$8,$G$8,$H$8,ROUND(C26,2),I$8,")"),IF(E25=")",";end",")"))</f>
        <v>(command ".text" "j" "ml" '(760 -62.976)3"90" "-629.76")</v>
      </c>
      <c r="F26" s="36" t="str">
        <f>IF(B26&lt;&gt;"",CONCATENATE(H$9,CONCATENATE("'(",B26/$C$8," ",0,")"),$E$8,I$8,0,$H$8,A26,I$8,")"),IF(F25=")",";end",")"))</f>
        <v>(command ".text" "j" "ml" '(760 0)3"0" "11")</v>
      </c>
    </row>
    <row r="27" spans="1:6" ht="12.75">
      <c r="A27" s="1">
        <v>12</v>
      </c>
      <c r="B27" s="1">
        <v>780</v>
      </c>
      <c r="C27" s="4">
        <v>-1171.32</v>
      </c>
      <c r="D27" s="23" t="str">
        <f>IF(D26=$I$9,";end",IF(AND(B27="",C27=""),$I$9,CONCATENATE("'(",B27/$C$8," ",C27/$C$9,")")))</f>
        <v>'(780 -117.132)</v>
      </c>
      <c r="E27" s="24" t="str">
        <f>IF(B27&lt;&gt;"",CONCATENATE(H$9,D27,$E$8,I$8,$G$8,$H$8,ROUND(C27,2),I$8,")"),IF(E26=")",";end",")"))</f>
        <v>(command ".text" "j" "ml" '(780 -117.132)3"90" "-1171.32")</v>
      </c>
      <c r="F27" s="36" t="str">
        <f>IF(B27&lt;&gt;"",CONCATENATE(H$9,CONCATENATE("'(",B27/$C$8," ",0,")"),$E$8,I$8,0,$H$8,A27,I$8,")"),IF(F26=")",";end",")"))</f>
        <v>(command ".text" "j" "ml" '(780 0)3"0" "12")</v>
      </c>
    </row>
    <row r="28" spans="1:6" ht="12.75">
      <c r="A28" s="1" t="s">
        <v>21</v>
      </c>
      <c r="B28" s="1">
        <v>800</v>
      </c>
      <c r="C28" s="4">
        <v>-1764.48</v>
      </c>
      <c r="D28" s="23" t="str">
        <f>IF(D27=$I$9,";end",IF(AND(B28="",C28=""),$I$9,CONCATENATE("'(",B28/$C$8," ",C28/$C$9,")")))</f>
        <v>'(800 -176.448)</v>
      </c>
      <c r="E28" s="24" t="str">
        <f>IF(B28&lt;&gt;"",CONCATENATE(H$9,D28,$E$8,I$8,$G$8,$H$8,ROUND(C28,2),I$8,")"),IF(E27=")",";end",")"))</f>
        <v>(command ".text" "j" "ml" '(800 -176.448)3"90" "-1764.48")</v>
      </c>
      <c r="F28" s="36" t="str">
        <f>IF(B28&lt;&gt;"",CONCATENATE(H$9,CONCATENATE("'(",B28/$C$8," ",0,")"),$E$8,I$8,0,$H$8,A28,I$8,")"),IF(F27=")",";end",")"))</f>
        <v>(command ".text" "j" "ml" '(800 0)3"0" "H8")</v>
      </c>
    </row>
    <row r="29" spans="1:6" ht="12.75">
      <c r="A29" s="1">
        <v>13</v>
      </c>
      <c r="B29" s="1">
        <v>820</v>
      </c>
      <c r="C29" s="4">
        <v>-2407.2</v>
      </c>
      <c r="D29" s="23" t="str">
        <f>IF(D28=$I$9,";end",IF(AND(B29="",C29=""),$I$9,CONCATENATE("'(",B29/$C$8," ",C29/$C$9,")")))</f>
        <v>'(820 -240.72)</v>
      </c>
      <c r="E29" s="24" t="str">
        <f>IF(B29&lt;&gt;"",CONCATENATE(H$9,D29,$E$8,I$8,$G$8,$H$8,ROUND(C29,2),I$8,")"),IF(E28=")",";end",")"))</f>
        <v>(command ".text" "j" "ml" '(820 -240.72)3"90" "-2407.2")</v>
      </c>
      <c r="F29" s="36" t="str">
        <f>IF(B29&lt;&gt;"",CONCATENATE(H$9,CONCATENATE("'(",B29/$C$8," ",0,")"),$E$8,I$8,0,$H$8,A29,I$8,")"),IF(F28=")",";end",")"))</f>
        <v>(command ".text" "j" "ml" '(820 0)3"0" "13")</v>
      </c>
    </row>
    <row r="30" spans="1:6" ht="12.75">
      <c r="A30" s="1">
        <v>14</v>
      </c>
      <c r="B30" s="1">
        <v>840</v>
      </c>
      <c r="C30" s="4">
        <v>-3088.32</v>
      </c>
      <c r="D30" s="23" t="str">
        <f>IF(D29=$I$9,";end",IF(AND(B30="",C30=""),$I$9,CONCATENATE("'(",B30/$C$8," ",C30/$C$9,")")))</f>
        <v>'(840 -308.832)</v>
      </c>
      <c r="E30" s="24" t="str">
        <f>IF(B30&lt;&gt;"",CONCATENATE(H$9,D30,$E$8,I$8,$G$8,$H$8,ROUND(C30,2),I$8,")"),IF(E29=")",";end",")"))</f>
        <v>(command ".text" "j" "ml" '(840 -308.832)3"90" "-3088.32")</v>
      </c>
      <c r="F30" s="36" t="str">
        <f>IF(B30&lt;&gt;"",CONCATENATE(H$9,CONCATENATE("'(",B30/$C$8," ",0,")"),$E$8,I$8,0,$H$8,A30,I$8,")"),IF(F29=")",";end",")"))</f>
        <v>(command ".text" "j" "ml" '(840 0)3"0" "14")</v>
      </c>
    </row>
    <row r="31" spans="1:6" ht="12.75">
      <c r="A31" s="1">
        <v>15</v>
      </c>
      <c r="B31" s="1">
        <v>860</v>
      </c>
      <c r="C31" s="4">
        <v>-3788.63</v>
      </c>
      <c r="D31" s="23" t="str">
        <f>IF(D30=$I$9,";end",IF(AND(B31="",C31=""),$I$9,CONCATENATE("'(",B31/$C$8," ",C31/$C$9,")")))</f>
        <v>'(860 -378.863)</v>
      </c>
      <c r="E31" s="24" t="str">
        <f>IF(B31&lt;&gt;"",CONCATENATE(H$9,D31,$E$8,I$8,$G$8,$H$8,ROUND(C31,2),I$8,")"),IF(E30=")",";end",")"))</f>
        <v>(command ".text" "j" "ml" '(860 -378.863)3"90" "-3788.63")</v>
      </c>
      <c r="F31" s="36" t="str">
        <f>IF(B31&lt;&gt;"",CONCATENATE(H$9,CONCATENATE("'(",B31/$C$8," ",0,")"),$E$8,I$8,0,$H$8,A31,I$8,")"),IF(F30=")",";end",")"))</f>
        <v>(command ".text" "j" "ml" '(860 0)3"0" "15")</v>
      </c>
    </row>
    <row r="32" spans="1:6" ht="12.75">
      <c r="A32" s="1">
        <v>16</v>
      </c>
      <c r="B32" s="1">
        <v>880</v>
      </c>
      <c r="C32" s="4">
        <v>-4565.03</v>
      </c>
      <c r="D32" s="23" t="str">
        <f>IF(D31=$I$9,";end",IF(AND(B32="",C32=""),$I$9,CONCATENATE("'(",B32/$C$8," ",C32/$C$9,")")))</f>
        <v>'(880 -456.503)</v>
      </c>
      <c r="E32" s="24" t="str">
        <f>IF(B32&lt;&gt;"",CONCATENATE(H$9,D32,$E$8,I$8,$G$8,$H$8,ROUND(C32,2),I$8,")"),IF(E31=")",";end",")"))</f>
        <v>(command ".text" "j" "ml" '(880 -456.503)3"90" "-4565.03")</v>
      </c>
      <c r="F32" s="36" t="str">
        <f>IF(B32&lt;&gt;"",CONCATENATE(H$9,CONCATENATE("'(",B32/$C$8," ",0,")"),$E$8,I$8,0,$H$8,A32,I$8,")"),IF(F31=")",";end",")"))</f>
        <v>(command ".text" "j" "ml" '(880 0)3"0" "16")</v>
      </c>
    </row>
    <row r="33" spans="1:6" ht="12.75">
      <c r="A33" s="1" t="s">
        <v>22</v>
      </c>
      <c r="B33" s="1">
        <v>900</v>
      </c>
      <c r="C33" s="4">
        <v>-5431.3</v>
      </c>
      <c r="D33" s="23" t="str">
        <f>IF(D32=$I$9,";end",IF(AND(B33="",C33=""),$I$9,CONCATENATE("'(",B33/$C$8," ",C33/$C$9,")")))</f>
        <v>'(900 -543.13)</v>
      </c>
      <c r="E33" s="24" t="str">
        <f>IF(B33&lt;&gt;"",CONCATENATE(H$9,D33,$E$8,I$8,$G$8,$H$8,ROUND(C33,2),I$8,")"),IF(E32=")",";end",")"))</f>
        <v>(command ".text" "j" "ml" '(900 -543.13)3"90" "-5431.3")</v>
      </c>
      <c r="F33" s="36" t="str">
        <f>IF(B33&lt;&gt;"",CONCATENATE(H$9,CONCATENATE("'(",B33/$C$8," ",0,")"),$E$8,I$8,0,$H$8,A33,I$8,")"),IF(F32=")",";end",")"))</f>
        <v>(command ".text" "j" "ml" '(900 0)3"0" "H9")</v>
      </c>
    </row>
    <row r="34" spans="1:6" ht="12.75">
      <c r="A34" s="1">
        <v>17</v>
      </c>
      <c r="B34" s="1">
        <v>920</v>
      </c>
      <c r="C34" s="4">
        <v>-6364.9</v>
      </c>
      <c r="D34" s="23" t="str">
        <f>IF(D33=$I$9,";end",IF(AND(B34="",C34=""),$I$9,CONCATENATE("'(",B34/$C$8," ",C34/$C$9,")")))</f>
        <v>'(920 -636.49)</v>
      </c>
      <c r="E34" s="24" t="str">
        <f>IF(B34&lt;&gt;"",CONCATENATE(H$9,D34,$E$8,I$8,$G$8,$H$8,ROUND(C34,2),I$8,")"),IF(E33=")",";end",")"))</f>
        <v>(command ".text" "j" "ml" '(920 -636.49)3"90" "-6364.9")</v>
      </c>
      <c r="F34" s="36" t="str">
        <f>IF(B34&lt;&gt;"",CONCATENATE(H$9,CONCATENATE("'(",B34/$C$8," ",0,")"),$E$8,I$8,0,$H$8,A34,I$8,")"),IF(F33=")",";end",")"))</f>
        <v>(command ".text" "j" "ml" '(920 0)3"0" "17")</v>
      </c>
    </row>
    <row r="35" spans="1:6" ht="12.75">
      <c r="A35" s="1">
        <v>18</v>
      </c>
      <c r="B35" s="1">
        <v>940</v>
      </c>
      <c r="C35" s="4">
        <v>-7356.34</v>
      </c>
      <c r="D35" s="23" t="str">
        <f>IF(D34=$I$9,";end",IF(AND(B35="",C35=""),$I$9,CONCATENATE("'(",B35/$C$8," ",C35/$C$9,")")))</f>
        <v>'(940 -735.634)</v>
      </c>
      <c r="E35" s="24" t="str">
        <f>IF(B35&lt;&gt;"",CONCATENATE(H$9,D35,$E$8,I$8,$G$8,$H$8,ROUND(C35,2),I$8,")"),IF(E34=")",";end",")"))</f>
        <v>(command ".text" "j" "ml" '(940 -735.634)3"90" "-7356.34")</v>
      </c>
      <c r="F35" s="36" t="str">
        <f>IF(B35&lt;&gt;"",CONCATENATE(H$9,CONCATENATE("'(",B35/$C$8," ",0,")"),$E$8,I$8,0,$H$8,A35,I$8,")"),IF(F34=")",";end",")"))</f>
        <v>(command ".text" "j" "ml" '(940 0)3"0" "18")</v>
      </c>
    </row>
    <row r="36" spans="1:6" ht="12.75">
      <c r="A36" s="1">
        <v>19</v>
      </c>
      <c r="B36" s="1">
        <v>960</v>
      </c>
      <c r="C36" s="4">
        <v>-8359.78</v>
      </c>
      <c r="D36" s="23" t="str">
        <f>IF(D35=$I$9,";end",IF(AND(B36="",C36=""),$I$9,CONCATENATE("'(",B36/$C$8," ",C36/$C$9,")")))</f>
        <v>'(960 -835.978)</v>
      </c>
      <c r="E36" s="24" t="str">
        <f>IF(B36&lt;&gt;"",CONCATENATE(H$9,D36,$E$8,I$8,$G$8,$H$8,ROUND(C36,2),I$8,")"),IF(E35=")",";end",")"))</f>
        <v>(command ".text" "j" "ml" '(960 -835.978)3"90" "-8359.78")</v>
      </c>
      <c r="F36" s="36" t="str">
        <f>IF(B36&lt;&gt;"",CONCATENATE(H$9,CONCATENATE("'(",B36/$C$8," ",0,")"),$E$8,I$8,0,$H$8,A36,I$8,")"),IF(F35=")",";end",")"))</f>
        <v>(command ".text" "j" "ml" '(960 0)3"0" "19")</v>
      </c>
    </row>
    <row r="37" spans="1:6" ht="12.75">
      <c r="A37" s="1">
        <v>20</v>
      </c>
      <c r="B37" s="1">
        <v>980</v>
      </c>
      <c r="C37" s="4">
        <v>-9337.66</v>
      </c>
      <c r="D37" s="23" t="str">
        <f>IF(D36=$I$9,";end",IF(AND(B37="",C37=""),$I$9,CONCATENATE("'(",B37/$C$8," ",C37/$C$9,")")))</f>
        <v>'(980 -933.766)</v>
      </c>
      <c r="E37" s="24" t="str">
        <f>IF(B37&lt;&gt;"",CONCATENATE(H$9,D37,$E$8,I$8,$G$8,$H$8,ROUND(C37,2),I$8,")"),IF(E36=")",";end",")"))</f>
        <v>(command ".text" "j" "ml" '(980 -933.766)3"90" "-9337.66")</v>
      </c>
      <c r="F37" s="36" t="str">
        <f>IF(B37&lt;&gt;"",CONCATENATE(H$9,CONCATENATE("'(",B37/$C$8," ",0,")"),$E$8,I$8,0,$H$8,A37,I$8,")"),IF(F36=")",";end",")"))</f>
        <v>(command ".text" "j" "ml" '(980 0)3"0" "20")</v>
      </c>
    </row>
    <row r="38" spans="1:6" ht="12.75">
      <c r="A38" s="1" t="s">
        <v>23</v>
      </c>
      <c r="B38" s="1">
        <v>1000</v>
      </c>
      <c r="C38" s="4">
        <v>-10278.1</v>
      </c>
      <c r="D38" s="23" t="str">
        <f>IF(D37=$I$9,";end",IF(AND(B38="",C38=""),$I$9,CONCATENATE("'(",B38/$C$8," ",C38/$C$9,")")))</f>
        <v>'(1000 -1027.81)</v>
      </c>
      <c r="E38" s="24" t="str">
        <f>IF(B38&lt;&gt;"",CONCATENATE(H$9,D38,$E$8,I$8,$G$8,$H$8,ROUND(C38,2),I$8,")"),IF(E37=")",";end",")"))</f>
        <v>(command ".text" "j" "ml" '(1000 -1027.81)3"90" "-10278.1")</v>
      </c>
      <c r="F38" s="36" t="str">
        <f>IF(B38&lt;&gt;"",CONCATENATE(H$9,CONCATENATE("'(",B38/$C$8," ",0,")"),$E$8,I$8,0,$H$8,A38,I$8,")"),IF(F37=")",";end",")"))</f>
        <v>(command ".text" "j" "ml" '(1000 0)3"0" "KM4")</v>
      </c>
    </row>
    <row r="39" spans="1:6" ht="12.75">
      <c r="A39" s="1">
        <v>21</v>
      </c>
      <c r="B39" s="1">
        <v>1020</v>
      </c>
      <c r="C39" s="4">
        <v>-11156.86</v>
      </c>
      <c r="D39" s="23" t="str">
        <f>IF(D38=$I$9,";end",IF(AND(B39="",C39=""),$I$9,CONCATENATE("'(",B39/$C$8," ",C39/$C$9,")")))</f>
        <v>'(1020 -1115.686)</v>
      </c>
      <c r="E39" s="24" t="str">
        <f>IF(B39&lt;&gt;"",CONCATENATE(H$9,D39,$E$8,I$8,$G$8,$H$8,ROUND(C39,2),I$8,")"),IF(E38=")",";end",")"))</f>
        <v>(command ".text" "j" "ml" '(1020 -1115.686)3"90" "-11156.86")</v>
      </c>
      <c r="F39" s="36" t="str">
        <f>IF(B39&lt;&gt;"",CONCATENATE(H$9,CONCATENATE("'(",B39/$C$8," ",0,")"),$E$8,I$8,0,$H$8,A39,I$8,")"),IF(F38=")",";end",")"))</f>
        <v>(command ".text" "j" "ml" '(1020 0)3"0" "21")</v>
      </c>
    </row>
    <row r="40" spans="1:6" ht="12.75">
      <c r="A40" s="1">
        <v>22</v>
      </c>
      <c r="B40" s="1">
        <v>1040</v>
      </c>
      <c r="C40" s="4">
        <v>-11956.42</v>
      </c>
      <c r="D40" s="23" t="str">
        <f>IF(D39=$I$9,";end",IF(AND(B40="",C40=""),$I$9,CONCATENATE("'(",B40/$C$8," ",C40/$C$9,")")))</f>
        <v>'(1040 -1195.642)</v>
      </c>
      <c r="E40" s="24" t="str">
        <f>IF(B40&lt;&gt;"",CONCATENATE(H$9,D40,$E$8,I$8,$G$8,$H$8,ROUND(C40,2),I$8,")"),IF(E39=")",";end",")"))</f>
        <v>(command ".text" "j" "ml" '(1040 -1195.642)3"90" "-11956.42")</v>
      </c>
      <c r="F40" s="36" t="str">
        <f>IF(B40&lt;&gt;"",CONCATENATE(H$9,CONCATENATE("'(",B40/$C$8," ",0,")"),$E$8,I$8,0,$H$8,A40,I$8,")"),IF(F39=")",";end",")"))</f>
        <v>(command ".text" "j" "ml" '(1040 0)3"0" "22")</v>
      </c>
    </row>
    <row r="41" spans="1:6" ht="12.75">
      <c r="A41" s="1">
        <v>23</v>
      </c>
      <c r="B41" s="1">
        <v>1060</v>
      </c>
      <c r="C41" s="4">
        <v>-12614.1</v>
      </c>
      <c r="D41" s="23" t="str">
        <f>IF(D40=$I$9,";end",IF(AND(B41="",C41=""),$I$9,CONCATENATE("'(",B41/$C$8," ",C41/$C$9,")")))</f>
        <v>'(1060 -1261.41)</v>
      </c>
      <c r="E41" s="24" t="str">
        <f>IF(B41&lt;&gt;"",CONCATENATE(H$9,D41,$E$8,I$8,$G$8,$H$8,ROUND(C41,2),I$8,")"),IF(E40=")",";end",")"))</f>
        <v>(command ".text" "j" "ml" '(1060 -1261.41)3"90" "-12614.1")</v>
      </c>
      <c r="F41" s="36" t="str">
        <f>IF(B41&lt;&gt;"",CONCATENATE(H$9,CONCATENATE("'(",B41/$C$8," ",0,")"),$E$8,I$8,0,$H$8,A41,I$8,")"),IF(F40=")",";end",")"))</f>
        <v>(command ".text" "j" "ml" '(1060 0)3"0" "23")</v>
      </c>
    </row>
    <row r="42" spans="1:6" ht="12.75">
      <c r="A42" s="1">
        <v>24</v>
      </c>
      <c r="B42" s="1">
        <v>1080</v>
      </c>
      <c r="C42" s="4">
        <v>-13102.86</v>
      </c>
      <c r="D42" s="23" t="str">
        <f>IF(D41=$I$9,";end",IF(AND(B42="",C42=""),$I$9,CONCATENATE("'(",B42/$C$8," ",C42/$C$9,")")))</f>
        <v>'(1080 -1310.286)</v>
      </c>
      <c r="E42" s="24" t="str">
        <f>IF(B42&lt;&gt;"",CONCATENATE(H$9,D42,$E$8,I$8,$G$8,$H$8,ROUND(C42,2),I$8,")"),IF(E41=")",";end",")"))</f>
        <v>(command ".text" "j" "ml" '(1080 -1310.286)3"90" "-13102.86")</v>
      </c>
      <c r="F42" s="36" t="str">
        <f>IF(B42&lt;&gt;"",CONCATENATE(H$9,CONCATENATE("'(",B42/$C$8," ",0,")"),$E$8,I$8,0,$H$8,A42,I$8,")"),IF(F41=")",";end",")"))</f>
        <v>(command ".text" "j" "ml" '(1080 0)3"0" "24")</v>
      </c>
    </row>
    <row r="43" spans="1:6" ht="12.75">
      <c r="A43" s="1" t="s">
        <v>24</v>
      </c>
      <c r="B43" s="1">
        <v>1100</v>
      </c>
      <c r="C43" s="4">
        <v>-13432.98</v>
      </c>
      <c r="D43" s="23" t="str">
        <f>IF(D42=$I$9,";end",IF(AND(B43="",C43=""),$I$9,CONCATENATE("'(",B43/$C$8," ",C43/$C$9,")")))</f>
        <v>'(1100 -1343.298)</v>
      </c>
      <c r="E43" s="24" t="str">
        <f>IF(B43&lt;&gt;"",CONCATENATE(H$9,D43,$E$8,I$8,$G$8,$H$8,ROUND(C43,2),I$8,")"),IF(E42=")",";end",")"))</f>
        <v>(command ".text" "j" "ml" '(1100 -1343.298)3"90" "-13432.98")</v>
      </c>
      <c r="F43" s="36" t="str">
        <f>IF(B43&lt;&gt;"",CONCATENATE(H$9,CONCATENATE("'(",B43/$C$8," ",0,")"),$E$8,I$8,0,$H$8,A43,I$8,")"),IF(F42=")",";end",")"))</f>
        <v>(command ".text" "j" "ml" '(1100 0)3"0" "H1")</v>
      </c>
    </row>
    <row r="44" spans="1:6" ht="12.75">
      <c r="A44" s="1">
        <v>25</v>
      </c>
      <c r="B44" s="1">
        <v>1120</v>
      </c>
      <c r="C44" s="4">
        <v>-13612.86</v>
      </c>
      <c r="D44" s="23" t="str">
        <f>IF(D43=$I$9,";end",IF(AND(B44="",C44=""),$I$9,CONCATENATE("'(",B44/$C$8," ",C44/$C$9,")")))</f>
        <v>'(1120 -1361.286)</v>
      </c>
      <c r="E44" s="24" t="str">
        <f>IF(B44&lt;&gt;"",CONCATENATE(H$9,D44,$E$8,I$8,$G$8,$H$8,ROUND(C44,2),I$8,")"),IF(E43=")",";end",")"))</f>
        <v>(command ".text" "j" "ml" '(1120 -1361.286)3"90" "-13612.86")</v>
      </c>
      <c r="F44" s="36" t="str">
        <f>IF(B44&lt;&gt;"",CONCATENATE(H$9,CONCATENATE("'(",B44/$C$8," ",0,")"),$E$8,I$8,0,$H$8,A44,I$8,")"),IF(F43=")",";end",")"))</f>
        <v>(command ".text" "j" "ml" '(1120 0)3"0" "25")</v>
      </c>
    </row>
    <row r="45" spans="1:6" ht="12.75">
      <c r="A45" s="1">
        <v>26</v>
      </c>
      <c r="B45" s="1">
        <v>1140</v>
      </c>
      <c r="C45" s="4">
        <v>-13674.16</v>
      </c>
      <c r="D45" s="23" t="str">
        <f>IF(D44=$I$9,";end",IF(AND(B45="",C45=""),$I$9,CONCATENATE("'(",B45/$C$8," ",C45/$C$9,")")))</f>
        <v>'(1140 -1367.416)</v>
      </c>
      <c r="E45" s="24" t="str">
        <f>IF(B45&lt;&gt;"",CONCATENATE(H$9,D45,$E$8,I$8,$G$8,$H$8,ROUND(C45,2),I$8,")"),IF(E44=")",";end",")"))</f>
        <v>(command ".text" "j" "ml" '(1140 -1367.416)3"90" "-13674.16")</v>
      </c>
      <c r="F45" s="36" t="str">
        <f>IF(B45&lt;&gt;"",CONCATENATE(H$9,CONCATENATE("'(",B45/$C$8," ",0,")"),$E$8,I$8,0,$H$8,A45,I$8,")"),IF(F44=")",";end",")"))</f>
        <v>(command ".text" "j" "ml" '(1140 0)3"0" "26")</v>
      </c>
    </row>
    <row r="46" spans="1:6" ht="12.75">
      <c r="A46" s="1">
        <v>27</v>
      </c>
      <c r="B46" s="1">
        <v>1160</v>
      </c>
      <c r="C46" s="4">
        <v>-13676.9</v>
      </c>
      <c r="D46" s="23" t="str">
        <f>IF(D45=$I$9,";end",IF(AND(B46="",C46=""),$I$9,CONCATENATE("'(",B46/$C$8," ",C46/$C$9,")")))</f>
        <v>'(1160 -1367.69)</v>
      </c>
      <c r="E46" s="24" t="str">
        <f>IF(B46&lt;&gt;"",CONCATENATE(H$9,D46,$E$8,I$8,$G$8,$H$8,ROUND(C46,2),I$8,")"),IF(E45=")",";end",")"))</f>
        <v>(command ".text" "j" "ml" '(1160 -1367.69)3"90" "-13676.9")</v>
      </c>
      <c r="F46" s="36" t="str">
        <f>IF(B46&lt;&gt;"",CONCATENATE(H$9,CONCATENATE("'(",B46/$C$8," ",0,")"),$E$8,I$8,0,$H$8,A46,I$8,")"),IF(F45=")",";end",")"))</f>
        <v>(command ".text" "j" "ml" '(1160 0)3"0" "27")</v>
      </c>
    </row>
    <row r="47" spans="1:6" ht="12.75">
      <c r="A47" s="1">
        <v>28</v>
      </c>
      <c r="B47" s="1">
        <v>1180</v>
      </c>
      <c r="C47" s="4">
        <v>-13623.47</v>
      </c>
      <c r="D47" s="23" t="str">
        <f>IF(D46=$I$9,";end",IF(AND(B47="",C47=""),$I$9,CONCATENATE("'(",B47/$C$8," ",C47/$C$9,")")))</f>
        <v>'(1180 -1362.347)</v>
      </c>
      <c r="E47" s="24" t="str">
        <f>IF(B47&lt;&gt;"",CONCATENATE(H$9,D47,$E$8,I$8,$G$8,$H$8,ROUND(C47,2),I$8,")"),IF(E46=")",";end",")"))</f>
        <v>(command ".text" "j" "ml" '(1180 -1362.347)3"90" "-13623.47")</v>
      </c>
      <c r="F47" s="36" t="str">
        <f>IF(B47&lt;&gt;"",CONCATENATE(H$9,CONCATENATE("'(",B47/$C$8," ",0,")"),$E$8,I$8,0,$H$8,A47,I$8,")"),IF(F46=")",";end",")"))</f>
        <v>(command ".text" "j" "ml" '(1180 0)3"0" "28")</v>
      </c>
    </row>
    <row r="48" spans="1:6" ht="12.75">
      <c r="A48" s="1" t="s">
        <v>25</v>
      </c>
      <c r="B48" s="1">
        <v>1200</v>
      </c>
      <c r="C48" s="4">
        <v>-13456.27</v>
      </c>
      <c r="D48" s="23" t="str">
        <f>IF(D47=$I$9,";end",IF(AND(B48="",C48=""),$I$9,CONCATENATE("'(",B48/$C$8," ",C48/$C$9,")")))</f>
        <v>'(1200 -1345.627)</v>
      </c>
      <c r="E48" s="24" t="str">
        <f>IF(B48&lt;&gt;"",CONCATENATE(H$9,D48,$E$8,I$8,$G$8,$H$8,ROUND(C48,2),I$8,")"),IF(E47=")",";end",")"))</f>
        <v>(command ".text" "j" "ml" '(1200 -1345.627)3"90" "-13456.27")</v>
      </c>
      <c r="F48" s="36" t="str">
        <f>IF(B48&lt;&gt;"",CONCATENATE(H$9,CONCATENATE("'(",B48/$C$8," ",0,")"),$E$8,I$8,0,$H$8,A48,I$8,")"),IF(F47=")",";end",")"))</f>
        <v>(command ".text" "j" "ml" '(1200 0)3"0" "H2")</v>
      </c>
    </row>
    <row r="49" spans="1:6" ht="12.75">
      <c r="A49" s="1">
        <v>29</v>
      </c>
      <c r="B49" s="1">
        <v>1220</v>
      </c>
      <c r="C49" s="4">
        <v>-13223.07</v>
      </c>
      <c r="D49" s="23" t="str">
        <f>IF(D48=$I$9,";end",IF(AND(B49="",C49=""),$I$9,CONCATENATE("'(",B49/$C$8," ",C49/$C$9,")")))</f>
        <v>'(1220 -1322.307)</v>
      </c>
      <c r="E49" s="24" t="str">
        <f>IF(B49&lt;&gt;"",CONCATENATE(H$9,D49,$E$8,I$8,$G$8,$H$8,ROUND(C49,2),I$8,")"),IF(E48=")",";end",")"))</f>
        <v>(command ".text" "j" "ml" '(1220 -1322.307)3"90" "-13223.07")</v>
      </c>
      <c r="F49" s="36" t="str">
        <f>IF(B49&lt;&gt;"",CONCATENATE(H$9,CONCATENATE("'(",B49/$C$8," ",0,")"),$E$8,I$8,0,$H$8,A49,I$8,")"),IF(F48=")",";end",")"))</f>
        <v>(command ".text" "j" "ml" '(1220 0)3"0" "29")</v>
      </c>
    </row>
    <row r="50" spans="1:6" ht="12.75">
      <c r="A50" s="1">
        <v>30</v>
      </c>
      <c r="B50" s="1">
        <v>1240</v>
      </c>
      <c r="C50" s="4">
        <v>-12981.47</v>
      </c>
      <c r="D50" s="23" t="str">
        <f>IF(D49=$I$9,";end",IF(AND(B50="",C50=""),$I$9,CONCATENATE("'(",B50/$C$8," ",C50/$C$9,")")))</f>
        <v>'(1240 -1298.147)</v>
      </c>
      <c r="E50" s="24" t="str">
        <f>IF(B50&lt;&gt;"",CONCATENATE(H$9,D50,$E$8,I$8,$G$8,$H$8,ROUND(C50,2),I$8,")"),IF(E49=")",";end",")"))</f>
        <v>(command ".text" "j" "ml" '(1240 -1298.147)3"90" "-12981.47")</v>
      </c>
      <c r="F50" s="36" t="str">
        <f>IF(B50&lt;&gt;"",CONCATENATE(H$9,CONCATENATE("'(",B50/$C$8," ",0,")"),$E$8,I$8,0,$H$8,A50,I$8,")"),IF(F49=")",";end",")"))</f>
        <v>(command ".text" "j" "ml" '(1240 0)3"0" "30")</v>
      </c>
    </row>
    <row r="51" spans="1:6" ht="12.75">
      <c r="A51" s="1">
        <v>31</v>
      </c>
      <c r="B51" s="1">
        <v>1260</v>
      </c>
      <c r="C51" s="4">
        <v>-12723.77</v>
      </c>
      <c r="D51" s="23" t="str">
        <f>IF(D50=$I$9,";end",IF(AND(B51="",C51=""),$I$9,CONCATENATE("'(",B51/$C$8," ",C51/$C$9,")")))</f>
        <v>'(1260 -1272.377)</v>
      </c>
      <c r="E51" s="24" t="str">
        <f>IF(B51&lt;&gt;"",CONCATENATE(H$9,D51,$E$8,I$8,$G$8,$H$8,ROUND(C51,2),I$8,")"),IF(E50=")",";end",")"))</f>
        <v>(command ".text" "j" "ml" '(1260 -1272.377)3"90" "-12723.77")</v>
      </c>
      <c r="F51" s="36" t="str">
        <f>IF(B51&lt;&gt;"",CONCATENATE(H$9,CONCATENATE("'(",B51/$C$8," ",0,")"),$E$8,I$8,0,$H$8,A51,I$8,")"),IF(F50=")",";end",")"))</f>
        <v>(command ".text" "j" "ml" '(1260 0)3"0" "31")</v>
      </c>
    </row>
    <row r="52" spans="1:6" ht="12.75">
      <c r="A52" s="1">
        <v>32</v>
      </c>
      <c r="B52" s="1">
        <v>1280</v>
      </c>
      <c r="C52" s="4">
        <v>-12449.77</v>
      </c>
      <c r="D52" s="23" t="str">
        <f>IF(D51=$I$9,";end",IF(AND(B52="",C52=""),$I$9,CONCATENATE("'(",B52/$C$8," ",C52/$C$9,")")))</f>
        <v>'(1280 -1244.977)</v>
      </c>
      <c r="E52" s="24" t="str">
        <f>IF(B52&lt;&gt;"",CONCATENATE(H$9,D52,$E$8,I$8,$G$8,$H$8,ROUND(C52,2),I$8,")"),IF(E51=")",";end",")"))</f>
        <v>(command ".text" "j" "ml" '(1280 -1244.977)3"90" "-12449.77")</v>
      </c>
      <c r="F52" s="36" t="str">
        <f>IF(B52&lt;&gt;"",CONCATENATE(H$9,CONCATENATE("'(",B52/$C$8," ",0,")"),$E$8,I$8,0,$H$8,A52,I$8,")"),IF(F51=")",";end",")"))</f>
        <v>(command ".text" "j" "ml" '(1280 0)3"0" "32")</v>
      </c>
    </row>
    <row r="53" spans="1:6" ht="12.75">
      <c r="A53" s="1" t="s">
        <v>26</v>
      </c>
      <c r="B53" s="1">
        <v>1300</v>
      </c>
      <c r="C53" s="4">
        <v>-12155.77</v>
      </c>
      <c r="D53" s="23" t="str">
        <f>IF(D52=$I$9,";end",IF(AND(B53="",C53=""),$I$9,CONCATENATE("'(",B53/$C$8," ",C53/$C$9,")")))</f>
        <v>'(1300 -1215.577)</v>
      </c>
      <c r="E53" s="24" t="str">
        <f>IF(B53&lt;&gt;"",CONCATENATE(H$9,D53,$E$8,I$8,$G$8,$H$8,ROUND(C53,2),I$8,")"),IF(E52=")",";end",")"))</f>
        <v>(command ".text" "j" "ml" '(1300 -1215.577)3"90" "-12155.77")</v>
      </c>
      <c r="F53" s="36" t="str">
        <f>IF(B53&lt;&gt;"",CONCATENATE(H$9,CONCATENATE("'(",B53/$C$8," ",0,")"),$E$8,I$8,0,$H$8,A53,I$8,")"),IF(F52=")",";end",")"))</f>
        <v>(command ".text" "j" "ml" '(1300 0)3"0" "H3")</v>
      </c>
    </row>
    <row r="54" spans="1:6" ht="12.75">
      <c r="A54" s="1">
        <v>33</v>
      </c>
      <c r="B54" s="1">
        <v>1320</v>
      </c>
      <c r="C54" s="4">
        <v>-11881.97</v>
      </c>
      <c r="D54" s="23" t="str">
        <f>IF(D53=$I$9,";end",IF(AND(B54="",C54=""),$I$9,CONCATENATE("'(",B54/$C$8," ",C54/$C$9,")")))</f>
        <v>'(1320 -1188.197)</v>
      </c>
      <c r="E54" s="24" t="str">
        <f>IF(B54&lt;&gt;"",CONCATENATE(H$9,D54,$E$8,I$8,$G$8,$H$8,ROUND(C54,2),I$8,")"),IF(E53=")",";end",")"))</f>
        <v>(command ".text" "j" "ml" '(1320 -1188.197)3"90" "-11881.97")</v>
      </c>
      <c r="F54" s="36" t="str">
        <f>IF(B54&lt;&gt;"",CONCATENATE(H$9,CONCATENATE("'(",B54/$C$8," ",0,")"),$E$8,I$8,0,$H$8,A54,I$8,")"),IF(F53=")",";end",")"))</f>
        <v>(command ".text" "j" "ml" '(1320 0)3"0" "33")</v>
      </c>
    </row>
    <row r="55" spans="1:6" ht="12.75">
      <c r="A55" s="1">
        <v>34</v>
      </c>
      <c r="B55" s="1">
        <v>1340</v>
      </c>
      <c r="C55" s="4">
        <v>-11659.67</v>
      </c>
      <c r="D55" s="23" t="str">
        <f>IF(D54=$I$9,";end",IF(AND(B55="",C55=""),$I$9,CONCATENATE("'(",B55/$C$8," ",C55/$C$9,")")))</f>
        <v>'(1340 -1165.967)</v>
      </c>
      <c r="E55" s="24" t="str">
        <f>IF(B55&lt;&gt;"",CONCATENATE(H$9,D55,$E$8,I$8,$G$8,$H$8,ROUND(C55,2),I$8,")"),IF(E54=")",";end",")"))</f>
        <v>(command ".text" "j" "ml" '(1340 -1165.967)3"90" "-11659.67")</v>
      </c>
      <c r="F55" s="36" t="str">
        <f>IF(B55&lt;&gt;"",CONCATENATE(H$9,CONCATENATE("'(",B55/$C$8," ",0,")"),$E$8,I$8,0,$H$8,A55,I$8,")"),IF(F54=")",";end",")"))</f>
        <v>(command ".text" "j" "ml" '(1340 0)3"0" "34")</v>
      </c>
    </row>
    <row r="56" spans="1:6" ht="12.75">
      <c r="A56" s="1">
        <v>35</v>
      </c>
      <c r="B56" s="1">
        <v>1360</v>
      </c>
      <c r="C56" s="4">
        <v>-11470.57</v>
      </c>
      <c r="D56" s="23" t="str">
        <f>IF(D55=$I$9,";end",IF(AND(B56="",C56=""),$I$9,CONCATENATE("'(",B56/$C$8," ",C56/$C$9,")")))</f>
        <v>'(1360 -1147.057)</v>
      </c>
      <c r="E56" s="24" t="str">
        <f>IF(B56&lt;&gt;"",CONCATENATE(H$9,D56,$E$8,I$8,$G$8,$H$8,ROUND(C56,2),I$8,")"),IF(E55=")",";end",")"))</f>
        <v>(command ".text" "j" "ml" '(1360 -1147.057)3"90" "-11470.57")</v>
      </c>
      <c r="F56" s="36" t="str">
        <f>IF(B56&lt;&gt;"",CONCATENATE(H$9,CONCATENATE("'(",B56/$C$8," ",0,")"),$E$8,I$8,0,$H$8,A56,I$8,")"),IF(F55=")",";end",")"))</f>
        <v>(command ".text" "j" "ml" '(1360 0)3"0" "35")</v>
      </c>
    </row>
    <row r="57" spans="1:6" ht="12.75">
      <c r="A57" s="1">
        <v>36</v>
      </c>
      <c r="B57" s="1">
        <v>1380</v>
      </c>
      <c r="C57" s="4">
        <v>-11303.77</v>
      </c>
      <c r="D57" s="23" t="str">
        <f>IF(D56=$I$9,";end",IF(AND(B57="",C57=""),$I$9,CONCATENATE("'(",B57/$C$8," ",C57/$C$9,")")))</f>
        <v>'(1380 -1130.377)</v>
      </c>
      <c r="E57" s="24" t="str">
        <f>IF(B57&lt;&gt;"",CONCATENATE(H$9,D57,$E$8,I$8,$G$8,$H$8,ROUND(C57,2),I$8,")"),IF(E56=")",";end",")"))</f>
        <v>(command ".text" "j" "ml" '(1380 -1130.377)3"90" "-11303.77")</v>
      </c>
      <c r="F57" s="36" t="str">
        <f>IF(B57&lt;&gt;"",CONCATENATE(H$9,CONCATENATE("'(",B57/$C$8," ",0,")"),$E$8,I$8,0,$H$8,A57,I$8,")"),IF(F56=")",";end",")"))</f>
        <v>(command ".text" "j" "ml" '(1380 0)3"0" "36")</v>
      </c>
    </row>
    <row r="58" spans="1:6" ht="12.75">
      <c r="A58" s="1" t="s">
        <v>27</v>
      </c>
      <c r="B58" s="1">
        <v>1400</v>
      </c>
      <c r="C58" s="4">
        <v>-11140.17</v>
      </c>
      <c r="D58" s="23" t="str">
        <f>IF(D57=$I$9,";end",IF(AND(B58="",C58=""),$I$9,CONCATENATE("'(",B58/$C$8," ",C58/$C$9,")")))</f>
        <v>'(1400 -1114.017)</v>
      </c>
      <c r="E58" s="24" t="str">
        <f>IF(B58&lt;&gt;"",CONCATENATE(H$9,D58,$E$8,I$8,$G$8,$H$8,ROUND(C58,2),I$8,")"),IF(E57=")",";end",")"))</f>
        <v>(command ".text" "j" "ml" '(1400 -1114.017)3"90" "-11140.17")</v>
      </c>
      <c r="F58" s="36" t="str">
        <f>IF(B58&lt;&gt;"",CONCATENATE(H$9,CONCATENATE("'(",B58/$C$8," ",0,")"),$E$8,I$8,0,$H$8,A58,I$8,")"),IF(F57=")",";end",")"))</f>
        <v>(command ".text" "j" "ml" '(1400 0)3"0" "H4")</v>
      </c>
    </row>
    <row r="59" spans="1:6" ht="12.75">
      <c r="A59" s="1">
        <v>37</v>
      </c>
      <c r="B59" s="1">
        <v>1420</v>
      </c>
      <c r="C59" s="4">
        <v>-11006.37</v>
      </c>
      <c r="D59" s="23" t="str">
        <f>IF(D58=$I$9,";end",IF(AND(B59="",C59=""),$I$9,CONCATENATE("'(",B59/$C$8," ",C59/$C$9,")")))</f>
        <v>'(1420 -1100.637)</v>
      </c>
      <c r="E59" s="24" t="str">
        <f>IF(B59&lt;&gt;"",CONCATENATE(H$9,D59,$E$8,I$8,$G$8,$H$8,ROUND(C59,2),I$8,")"),IF(E58=")",";end",")"))</f>
        <v>(command ".text" "j" "ml" '(1420 -1100.637)3"90" "-11006.37")</v>
      </c>
      <c r="F59" s="36" t="str">
        <f>IF(B59&lt;&gt;"",CONCATENATE(H$9,CONCATENATE("'(",B59/$C$8," ",0,")"),$E$8,I$8,0,$H$8,A59,I$8,")"),IF(F58=")",";end",")"))</f>
        <v>(command ".text" "j" "ml" '(1420 0)3"0" "37")</v>
      </c>
    </row>
    <row r="60" spans="1:6" ht="12.75">
      <c r="A60" s="1">
        <v>38</v>
      </c>
      <c r="B60" s="1">
        <v>1440</v>
      </c>
      <c r="C60" s="4">
        <v>-10917.77</v>
      </c>
      <c r="D60" s="23" t="str">
        <f>IF(D59=$I$9,";end",IF(AND(B60="",C60=""),$I$9,CONCATENATE("'(",B60/$C$8," ",C60/$C$9,")")))</f>
        <v>'(1440 -1091.777)</v>
      </c>
      <c r="E60" s="24" t="str">
        <f>IF(B60&lt;&gt;"",CONCATENATE(H$9,D60,$E$8,I$8,$G$8,$H$8,ROUND(C60,2),I$8,")"),IF(E59=")",";end",")"))</f>
        <v>(command ".text" "j" "ml" '(1440 -1091.777)3"90" "-10917.77")</v>
      </c>
      <c r="F60" s="36" t="str">
        <f>IF(B60&lt;&gt;"",CONCATENATE(H$9,CONCATENATE("'(",B60/$C$8," ",0,")"),$E$8,I$8,0,$H$8,A60,I$8,")"),IF(F59=")",";end",")"))</f>
        <v>(command ".text" "j" "ml" '(1440 0)3"0" "38")</v>
      </c>
    </row>
    <row r="61" spans="1:6" ht="12.75">
      <c r="A61" s="1">
        <v>39</v>
      </c>
      <c r="B61" s="1">
        <v>1460</v>
      </c>
      <c r="C61" s="4">
        <v>-10862.17</v>
      </c>
      <c r="D61" s="23" t="str">
        <f>IF(D60=$I$9,";end",IF(AND(B61="",C61=""),$I$9,CONCATENATE("'(",B61/$C$8," ",C61/$C$9,")")))</f>
        <v>'(1460 -1086.217)</v>
      </c>
      <c r="E61" s="24" t="str">
        <f>IF(B61&lt;&gt;"",CONCATENATE(H$9,D61,$E$8,I$8,$G$8,$H$8,ROUND(C61,2),I$8,")"),IF(E60=")",";end",")"))</f>
        <v>(command ".text" "j" "ml" '(1460 -1086.217)3"90" "-10862.17")</v>
      </c>
      <c r="F61" s="36" t="str">
        <f>IF(B61&lt;&gt;"",CONCATENATE(H$9,CONCATENATE("'(",B61/$C$8," ",0,")"),$E$8,I$8,0,$H$8,A61,I$8,")"),IF(F60=")",";end",")"))</f>
        <v>(command ".text" "j" "ml" '(1460 0)3"0" "39")</v>
      </c>
    </row>
    <row r="62" spans="1:6" ht="12.75">
      <c r="A62" s="1">
        <v>40</v>
      </c>
      <c r="B62" s="1">
        <v>1480</v>
      </c>
      <c r="C62" s="4">
        <v>-10829.27</v>
      </c>
      <c r="D62" s="23" t="str">
        <f>IF(D61=$I$9,";end",IF(AND(B62="",C62=""),$I$9,CONCATENATE("'(",B62/$C$8," ",C62/$C$9,")")))</f>
        <v>'(1480 -1082.927)</v>
      </c>
      <c r="E62" s="24" t="str">
        <f>IF(B62&lt;&gt;"",CONCATENATE(H$9,D62,$E$8,I$8,$G$8,$H$8,ROUND(C62,2),I$8,")"),IF(E61=")",";end",")"))</f>
        <v>(command ".text" "j" "ml" '(1480 -1082.927)3"90" "-10829.27")</v>
      </c>
      <c r="F62" s="36" t="str">
        <f>IF(B62&lt;&gt;"",CONCATENATE(H$9,CONCATENATE("'(",B62/$C$8," ",0,")"),$E$8,I$8,0,$H$8,A62,I$8,")"),IF(F61=")",";end",")"))</f>
        <v>(command ".text" "j" "ml" '(1480 0)3"0" "40")</v>
      </c>
    </row>
    <row r="63" spans="1:6" ht="12.75">
      <c r="A63" s="1" t="s">
        <v>18</v>
      </c>
      <c r="B63" s="1">
        <v>1500</v>
      </c>
      <c r="C63" s="4">
        <v>-10804.09</v>
      </c>
      <c r="D63" s="23" t="str">
        <f>IF(D62=$I$9,";end",IF(AND(B63="",C63=""),$I$9,CONCATENATE("'(",B63/$C$8," ",C63/$C$9,")")))</f>
        <v>'(1500 -1080.409)</v>
      </c>
      <c r="E63" s="24" t="str">
        <f>IF(B63&lt;&gt;"",CONCATENATE(H$9,D63,$E$8,I$8,$G$8,$H$8,ROUND(C63,2),I$8,")"),IF(E62=")",";end",")"))</f>
        <v>(command ".text" "j" "ml" '(1500 -1080.409)3"90" "-10804.09")</v>
      </c>
      <c r="F63" s="36" t="str">
        <f>IF(B63&lt;&gt;"",CONCATENATE(H$9,CONCATENATE("'(",B63/$C$8," ",0,")"),$E$8,I$8,0,$H$8,A63,I$8,")"),IF(F62=")",";end",")"))</f>
        <v>(command ".text" "j" "ml" '(1500 0)3"0" "H5")</v>
      </c>
    </row>
    <row r="64" spans="1:6" ht="12.75">
      <c r="A64" s="1">
        <v>41</v>
      </c>
      <c r="B64" s="1">
        <v>1520</v>
      </c>
      <c r="C64" s="4">
        <v>-10792.61</v>
      </c>
      <c r="D64" s="23" t="str">
        <f>IF(D63=$I$9,";end",IF(AND(B64="",C64=""),$I$9,CONCATENATE("'(",B64/$C$8," ",C64/$C$9,")")))</f>
        <v>'(1520 -1079.261)</v>
      </c>
      <c r="E64" s="24" t="str">
        <f>IF(B64&lt;&gt;"",CONCATENATE(H$9,D64,$E$8,I$8,$G$8,$H$8,ROUND(C64,2),I$8,")"),IF(E63=")",";end",")"))</f>
        <v>(command ".text" "j" "ml" '(1520 -1079.261)3"90" "-10792.61")</v>
      </c>
      <c r="F64" s="36" t="str">
        <f>IF(B64&lt;&gt;"",CONCATENATE(H$9,CONCATENATE("'(",B64/$C$8," ",0,")"),$E$8,I$8,0,$H$8,A64,I$8,")"),IF(F63=")",";end",")"))</f>
        <v>(command ".text" "j" "ml" '(1520 0)3"0" "41")</v>
      </c>
    </row>
    <row r="65" spans="1:6" ht="12.75">
      <c r="A65" s="1">
        <v>42</v>
      </c>
      <c r="B65" s="1">
        <v>1540</v>
      </c>
      <c r="C65" s="4">
        <v>-10803.57</v>
      </c>
      <c r="D65" s="23" t="str">
        <f>IF(D64=$I$9,";end",IF(AND(B65="",C65=""),$I$9,CONCATENATE("'(",B65/$C$8," ",C65/$C$9,")")))</f>
        <v>'(1540 -1080.357)</v>
      </c>
      <c r="E65" s="24" t="str">
        <f>IF(B65&lt;&gt;"",CONCATENATE(H$9,D65,$E$8,I$8,$G$8,$H$8,ROUND(C65,2),I$8,")"),IF(E64=")",";end",")"))</f>
        <v>(command ".text" "j" "ml" '(1540 -1080.357)3"90" "-10803.57")</v>
      </c>
      <c r="F65" s="36" t="str">
        <f>IF(B65&lt;&gt;"",CONCATENATE(H$9,CONCATENATE("'(",B65/$C$8," ",0,")"),$E$8,I$8,0,$H$8,A65,I$8,")"),IF(F64=")",";end",")"))</f>
        <v>(command ".text" "j" "ml" '(1540 0)3"0" "42")</v>
      </c>
    </row>
    <row r="66" spans="1:6" ht="12.75">
      <c r="A66" s="1">
        <v>43</v>
      </c>
      <c r="B66" s="1">
        <v>1560</v>
      </c>
      <c r="C66" s="4">
        <v>-10826.29</v>
      </c>
      <c r="D66" s="23" t="str">
        <f>IF(D65=$I$9,";end",IF(AND(B66="",C66=""),$I$9,CONCATENATE("'(",B66/$C$8," ",C66/$C$9,")")))</f>
        <v>'(1560 -1082.629)</v>
      </c>
      <c r="E66" s="24" t="str">
        <f>IF(B66&lt;&gt;"",CONCATENATE(H$9,D66,$E$8,I$8,$G$8,$H$8,ROUND(C66,2),I$8,")"),IF(E65=")",";end",")"))</f>
        <v>(command ".text" "j" "ml" '(1560 -1082.629)3"90" "-10826.29")</v>
      </c>
      <c r="F66" s="36" t="str">
        <f>IF(B66&lt;&gt;"",CONCATENATE(H$9,CONCATENATE("'(",B66/$C$8," ",0,")"),$E$8,I$8,0,$H$8,A66,I$8,")"),IF(F65=")",";end",")"))</f>
        <v>(command ".text" "j" "ml" '(1560 0)3"0" "43")</v>
      </c>
    </row>
    <row r="67" spans="1:6" ht="12.75">
      <c r="A67" s="1">
        <v>44</v>
      </c>
      <c r="B67" s="1">
        <v>1580</v>
      </c>
      <c r="C67" s="4">
        <v>-10876.59</v>
      </c>
      <c r="D67" s="23" t="str">
        <f>IF(D66=$I$9,";end",IF(AND(B67="",C67=""),$I$9,CONCATENATE("'(",B67/$C$8," ",C67/$C$9,")")))</f>
        <v>'(1580 -1087.659)</v>
      </c>
      <c r="E67" s="24" t="str">
        <f>IF(B67&lt;&gt;"",CONCATENATE(H$9,D67,$E$8,I$8,$G$8,$H$8,ROUND(C67,2),I$8,")"),IF(E66=")",";end",")"))</f>
        <v>(command ".text" "j" "ml" '(1580 -1087.659)3"90" "-10876.59")</v>
      </c>
      <c r="F67" s="36" t="str">
        <f>IF(B67&lt;&gt;"",CONCATENATE(H$9,CONCATENATE("'(",B67/$C$8," ",0,")"),$E$8,I$8,0,$H$8,A67,I$8,")"),IF(F66=")",";end",")"))</f>
        <v>(command ".text" "j" "ml" '(1580 0)3"0" "44")</v>
      </c>
    </row>
    <row r="68" spans="1:6" ht="12.75">
      <c r="A68" s="1" t="s">
        <v>19</v>
      </c>
      <c r="B68" s="1">
        <v>1600</v>
      </c>
      <c r="C68" s="4">
        <v>-10973.19</v>
      </c>
      <c r="D68" s="23" t="str">
        <f>IF(D67=$I$9,";end",IF(AND(B68="",C68=""),$I$9,CONCATENATE("'(",B68/$C$8," ",C68/$C$9,")")))</f>
        <v>'(1600 -1097.319)</v>
      </c>
      <c r="E68" s="24" t="str">
        <f>IF(B68&lt;&gt;"",CONCATENATE(H$9,D68,$E$8,I$8,$G$8,$H$8,ROUND(C68,2),I$8,")"),IF(E67=")",";end",")"))</f>
        <v>(command ".text" "j" "ml" '(1600 -1097.319)3"90" "-10973.19")</v>
      </c>
      <c r="F68" s="36" t="str">
        <f>IF(B68&lt;&gt;"",CONCATENATE(H$9,CONCATENATE("'(",B68/$C$8," ",0,")"),$E$8,I$8,0,$H$8,A68,I$8,")"),IF(F67=")",";end",")"))</f>
        <v>(command ".text" "j" "ml" '(1600 0)3"0" "H6")</v>
      </c>
    </row>
    <row r="69" spans="1:6" ht="12.75">
      <c r="A69" s="1">
        <v>45</v>
      </c>
      <c r="B69" s="1">
        <v>1620</v>
      </c>
      <c r="C69" s="4">
        <v>-11167.71</v>
      </c>
      <c r="D69" s="23" t="str">
        <f>IF(D68=$I$9,";end",IF(AND(B69="",C69=""),$I$9,CONCATENATE("'(",B69/$C$8," ",C69/$C$9,")")))</f>
        <v>'(1620 -1116.771)</v>
      </c>
      <c r="E69" s="24" t="str">
        <f>IF(B69&lt;&gt;"",CONCATENATE(H$9,D69,$E$8,I$8,$G$8,$H$8,ROUND(C69,2),I$8,")"),IF(E68=")",";end",")"))</f>
        <v>(command ".text" "j" "ml" '(1620 -1116.771)3"90" "-11167.71")</v>
      </c>
      <c r="F69" s="36" t="str">
        <f>IF(B69&lt;&gt;"",CONCATENATE(H$9,CONCATENATE("'(",B69/$C$8," ",0,")"),$E$8,I$8,0,$H$8,A69,I$8,")"),IF(F68=")",";end",")"))</f>
        <v>(command ".text" "j" "ml" '(1620 0)3"0" "45")</v>
      </c>
    </row>
    <row r="70" spans="1:6" ht="12.75">
      <c r="A70" s="1">
        <v>46</v>
      </c>
      <c r="B70" s="1">
        <v>1640</v>
      </c>
      <c r="C70" s="4">
        <v>-11508.63</v>
      </c>
      <c r="D70" s="23" t="str">
        <f>IF(D69=$I$9,";end",IF(AND(B70="",C70=""),$I$9,CONCATENATE("'(",B70/$C$8," ",C70/$C$9,")")))</f>
        <v>'(1640 -1150.863)</v>
      </c>
      <c r="E70" s="24" t="str">
        <f>IF(B70&lt;&gt;"",CONCATENATE(H$9,D70,$E$8,I$8,$G$8,$H$8,ROUND(C70,2),I$8,")"),IF(E69=")",";end",")"))</f>
        <v>(command ".text" "j" "ml" '(1640 -1150.863)3"90" "-11508.63")</v>
      </c>
      <c r="F70" s="36" t="str">
        <f>IF(B70&lt;&gt;"",CONCATENATE(H$9,CONCATENATE("'(",B70/$C$8," ",0,")"),$E$8,I$8,0,$H$8,A70,I$8,")"),IF(F69=")",";end",")"))</f>
        <v>(command ".text" "j" "ml" '(1640 0)3"0" "46")</v>
      </c>
    </row>
    <row r="71" spans="1:6" ht="12.75">
      <c r="A71" s="1">
        <v>47</v>
      </c>
      <c r="B71" s="1">
        <v>1660</v>
      </c>
      <c r="C71" s="4">
        <v>-11998.23</v>
      </c>
      <c r="D71" s="23" t="str">
        <f>IF(D70=$I$9,";end",IF(AND(B71="",C71=""),$I$9,CONCATENATE("'(",B71/$C$8," ",C71/$C$9,")")))</f>
        <v>'(1660 -1199.823)</v>
      </c>
      <c r="E71" s="24" t="str">
        <f>IF(B71&lt;&gt;"",CONCATENATE(H$9,D71,$E$8,I$8,$G$8,$H$8,ROUND(C71,2),I$8,")"),IF(E70=")",";end",")"))</f>
        <v>(command ".text" "j" "ml" '(1660 -1199.823)3"90" "-11998.23")</v>
      </c>
      <c r="F71" s="36" t="str">
        <f>IF(B71&lt;&gt;"",CONCATENATE(H$9,CONCATENATE("'(",B71/$C$8," ",0,")"),$E$8,I$8,0,$H$8,A71,I$8,")"),IF(F70=")",";end",")"))</f>
        <v>(command ".text" "j" "ml" '(1660 0)3"0" "47")</v>
      </c>
    </row>
    <row r="72" spans="1:6" ht="12.75">
      <c r="A72" s="1">
        <v>48</v>
      </c>
      <c r="B72" s="1">
        <v>1680</v>
      </c>
      <c r="C72" s="4">
        <v>-12653.55</v>
      </c>
      <c r="D72" s="23" t="str">
        <f>IF(D71=$I$9,";end",IF(AND(B72="",C72=""),$I$9,CONCATENATE("'(",B72/$C$8," ",C72/$C$9,")")))</f>
        <v>'(1680 -1265.355)</v>
      </c>
      <c r="E72" s="24" t="str">
        <f>IF(B72&lt;&gt;"",CONCATENATE(H$9,D72,$E$8,I$8,$G$8,$H$8,ROUND(C72,2),I$8,")"),IF(E71=")",";end",")"))</f>
        <v>(command ".text" "j" "ml" '(1680 -1265.355)3"90" "-12653.55")</v>
      </c>
      <c r="F72" s="36" t="str">
        <f>IF(B72&lt;&gt;"",CONCATENATE(H$9,CONCATENATE("'(",B72/$C$8," ",0,")"),$E$8,I$8,0,$H$8,A72,I$8,")"),IF(F71=")",";end",")"))</f>
        <v>(command ".text" "j" "ml" '(1680 0)3"0" "48")</v>
      </c>
    </row>
    <row r="73" spans="1:6" ht="12.75">
      <c r="A73" s="1" t="s">
        <v>20</v>
      </c>
      <c r="B73" s="1">
        <v>1700</v>
      </c>
      <c r="C73" s="4">
        <v>-13486.23</v>
      </c>
      <c r="D73" s="23" t="str">
        <f>IF(D72=$I$9,";end",IF(AND(B73="",C73=""),$I$9,CONCATENATE("'(",B73/$C$8," ",C73/$C$9,")")))</f>
        <v>'(1700 -1348.623)</v>
      </c>
      <c r="E73" s="24" t="str">
        <f>IF(B73&lt;&gt;"",CONCATENATE(H$9,D73,$E$8,I$8,$G$8,$H$8,ROUND(C73,2),I$8,")"),IF(E72=")",";end",")"))</f>
        <v>(command ".text" "j" "ml" '(1700 -1348.623)3"90" "-13486.23")</v>
      </c>
      <c r="F73" s="36" t="str">
        <f>IF(B73&lt;&gt;"",CONCATENATE(H$9,CONCATENATE("'(",B73/$C$8," ",0,")"),$E$8,I$8,0,$H$8,A73,I$8,")"),IF(F72=")",";end",")"))</f>
        <v>(command ".text" "j" "ml" '(1700 0)3"0" "H7")</v>
      </c>
    </row>
    <row r="74" spans="1:6" ht="12.75">
      <c r="A74" s="1">
        <v>49</v>
      </c>
      <c r="B74" s="1">
        <v>1720</v>
      </c>
      <c r="C74" s="4">
        <v>-14294.91</v>
      </c>
      <c r="D74" s="23" t="str">
        <f>IF(D73=$I$9,";end",IF(AND(B74="",C74=""),$I$9,CONCATENATE("'(",B74/$C$8," ",C74/$C$9,")")))</f>
        <v>'(1720 -1429.491)</v>
      </c>
      <c r="E74" s="24" t="str">
        <f>IF(B74&lt;&gt;"",CONCATENATE(H$9,D74,$E$8,I$8,$G$8,$H$8,ROUND(C74,2),I$8,")"),IF(E73=")",";end",")"))</f>
        <v>(command ".text" "j" "ml" '(1720 -1429.491)3"90" "-14294.91")</v>
      </c>
      <c r="F74" s="36" t="str">
        <f>IF(B74&lt;&gt;"",CONCATENATE(H$9,CONCATENATE("'(",B74/$C$8," ",0,")"),$E$8,I$8,0,$H$8,A74,I$8,")"),IF(F73=")",";end",")"))</f>
        <v>(command ".text" "j" "ml" '(1720 0)3"0" "49")</v>
      </c>
    </row>
    <row r="75" spans="1:6" ht="12.75">
      <c r="A75" s="1">
        <v>50</v>
      </c>
      <c r="B75" s="1">
        <v>1740</v>
      </c>
      <c r="C75" s="4">
        <v>-14892.15</v>
      </c>
      <c r="D75" s="23" t="str">
        <f>IF(D74=$I$9,";end",IF(AND(B75="",C75=""),$I$9,CONCATENATE("'(",B75/$C$8," ",C75/$C$9,")")))</f>
        <v>'(1740 -1489.215)</v>
      </c>
      <c r="E75" s="24" t="str">
        <f>IF(B75&lt;&gt;"",CONCATENATE(H$9,D75,$E$8,I$8,$G$8,$H$8,ROUND(C75,2),I$8,")"),IF(E74=")",";end",")"))</f>
        <v>(command ".text" "j" "ml" '(1740 -1489.215)3"90" "-14892.15")</v>
      </c>
      <c r="F75" s="36" t="str">
        <f>IF(B75&lt;&gt;"",CONCATENATE(H$9,CONCATENATE("'(",B75/$C$8," ",0,")"),$E$8,I$8,0,$H$8,A75,I$8,")"),IF(F74=")",";end",")"))</f>
        <v>(command ".text" "j" "ml" '(1740 0)3"0" "50")</v>
      </c>
    </row>
    <row r="76" spans="1:6" ht="12.75">
      <c r="A76" s="1">
        <v>51</v>
      </c>
      <c r="B76" s="1">
        <v>1760</v>
      </c>
      <c r="C76" s="4">
        <v>-15296.79</v>
      </c>
      <c r="D76" s="23" t="str">
        <f>IF(D75=$I$9,";end",IF(AND(B76="",C76=""),$I$9,CONCATENATE("'(",B76/$C$8," ",C76/$C$9,")")))</f>
        <v>'(1760 -1529.679)</v>
      </c>
      <c r="E76" s="24" t="str">
        <f>IF(B76&lt;&gt;"",CONCATENATE(H$9,D76,$E$8,I$8,$G$8,$H$8,ROUND(C76,2),I$8,")"),IF(E75=")",";end",")"))</f>
        <v>(command ".text" "j" "ml" '(1760 -1529.679)3"90" "-15296.79")</v>
      </c>
      <c r="F76" s="36" t="str">
        <f>IF(B76&lt;&gt;"",CONCATENATE(H$9,CONCATENATE("'(",B76/$C$8," ",0,")"),$E$8,I$8,0,$H$8,A76,I$8,")"),IF(F75=")",";end",")"))</f>
        <v>(command ".text" "j" "ml" '(1760 0)3"0" "51")</v>
      </c>
    </row>
    <row r="77" spans="1:6" ht="12.75">
      <c r="A77" s="1">
        <v>52</v>
      </c>
      <c r="B77" s="1">
        <v>1780</v>
      </c>
      <c r="C77" s="4">
        <v>-15528.03</v>
      </c>
      <c r="D77" s="23" t="str">
        <f>IF(D76=$I$9,";end",IF(AND(B77="",C77=""),$I$9,CONCATENATE("'(",B77/$C$8," ",C77/$C$9,")")))</f>
        <v>'(1780 -1552.803)</v>
      </c>
      <c r="E77" s="24" t="str">
        <f>IF(B77&lt;&gt;"",CONCATENATE(H$9,D77,$E$8,I$8,$G$8,$H$8,ROUND(C77,2),I$8,")"),IF(E76=")",";end",")"))</f>
        <v>(command ".text" "j" "ml" '(1780 -1552.803)3"90" "-15528.03")</v>
      </c>
      <c r="F77" s="36" t="str">
        <f>IF(B77&lt;&gt;"",CONCATENATE(H$9,CONCATENATE("'(",B77/$C$8," ",0,")"),$E$8,I$8,0,$H$8,A77,I$8,")"),IF(F76=")",";end",")"))</f>
        <v>(command ".text" "j" "ml" '(1780 0)3"0" "52")</v>
      </c>
    </row>
    <row r="78" spans="1:6" ht="12.75">
      <c r="A78" s="1" t="s">
        <v>21</v>
      </c>
      <c r="B78" s="1">
        <v>1800</v>
      </c>
      <c r="C78" s="4">
        <v>-15617.19</v>
      </c>
      <c r="D78" s="23" t="str">
        <f>IF(D77=$I$9,";end",IF(AND(B78="",C78=""),$I$9,CONCATENATE("'(",B78/$C$8," ",C78/$C$9,")")))</f>
        <v>'(1800 -1561.719)</v>
      </c>
      <c r="E78" s="24" t="str">
        <f>IF(B78&lt;&gt;"",CONCATENATE(H$9,D78,$E$8,I$8,$G$8,$H$8,ROUND(C78,2),I$8,")"),"")</f>
        <v>(command ".text" "j" "ml" '(1800 -1561.719)3"90" "-15617.19")</v>
      </c>
      <c r="F78" s="36" t="str">
        <f>IF(B78&lt;&gt;"",CONCATENATE(H$9,CONCATENATE("'(",B78/$C$8," ",0,")"),$E$8,I$8,0,$H$8,A78,I$8,")"),"")</f>
        <v>(command ".text" "j" "ml" '(1800 0)3"0" "H8")</v>
      </c>
    </row>
    <row r="79" spans="3:6" ht="12.75">
      <c r="C79" s="4"/>
      <c r="D79" s="23" t="str">
        <f>IF(D78=$I$9,";end",IF(AND(B79="",C79=""),$I$9,CONCATENATE("'(",B79/$C$8," ",C79/$C$9,")")))</f>
        <v>""""""))</v>
      </c>
      <c r="E79" s="24">
        <f>IF(B79&lt;&gt;"",CONCATENATE(H$9,D79,$E$8,I$8,$G$8,$H$8,ROUND(C79,2),I$8,")"),"")</f>
      </c>
      <c r="F79" s="1">
        <f>IF(B79&lt;&gt;"",CONCATENATE(H$9,CONCATENATE("'(",B79/$C$8," ",0,")"),$E$8,I$8,0,$H$8,A79,I$8,")"),"")</f>
      </c>
    </row>
    <row r="80" spans="3:6" ht="12.75">
      <c r="C80" s="4"/>
      <c r="D80" s="23" t="str">
        <f>IF(D79=$I$9,";end",IF(AND(B80="",C80=""),$I$9,CONCATENATE("'(",B80/$C$8," ",C80/$C$9,")")))</f>
        <v>;end</v>
      </c>
      <c r="E80" s="24">
        <f>IF(B80&lt;&gt;"",CONCATENATE(H$9,D80,$E$8,I$8,$G$8,$H$8,ROUND(C80,2),I$8,")"),"")</f>
      </c>
      <c r="F80" s="1">
        <f>IF(B80&lt;&gt;"",CONCATENATE(H$9,CONCATENATE("'(",B80/$C$8," ",0,")"),$E$8,I$8,0,$H$8,A80,I$8,")"),"")</f>
      </c>
    </row>
    <row r="81" spans="3:6" ht="12.75">
      <c r="C81" s="4"/>
      <c r="D81" s="6"/>
      <c r="E81" s="24">
        <f>IF(B81&lt;&gt;"",CONCATENATE(H$9,D81,$E$8,I$8,$G$8,$H$8,ROUND(C81,2),I$8,")"),"")</f>
      </c>
      <c r="F81" s="1">
        <f>IF(B81&lt;&gt;"",CONCATENATE(H$9,CONCATENATE("'(",B81/$C$8," ",0,")"),$E$8,I$8,0,$H$8,A81,I$8,")"),"")</f>
      </c>
    </row>
    <row r="82" spans="3:4" ht="12.75">
      <c r="C82" s="4"/>
      <c r="D82" s="6"/>
    </row>
    <row r="83" spans="3:4" ht="12.75">
      <c r="C83" s="4"/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</sheetData>
  <sheetProtection/>
  <mergeCells count="1">
    <mergeCell ref="B4:H4"/>
  </mergeCells>
  <conditionalFormatting sqref="D13:D90">
    <cfRule type="cellIs" priority="1" dxfId="29" operator="equal" stopIfTrue="1">
      <formula>";end"</formula>
    </cfRule>
  </conditionalFormatting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="85" zoomScaleNormal="85" zoomScalePageLayoutView="0" workbookViewId="0" topLeftCell="A1">
      <selection activeCell="N9" sqref="N9"/>
    </sheetView>
  </sheetViews>
  <sheetFormatPr defaultColWidth="9.00390625" defaultRowHeight="12.75"/>
  <cols>
    <col min="1" max="2" width="9.125" style="1" customWidth="1"/>
    <col min="3" max="3" width="9.875" style="1" customWidth="1"/>
    <col min="4" max="8" width="0" style="1" hidden="1" customWidth="1"/>
    <col min="9" max="11" width="9.125" style="1" customWidth="1"/>
    <col min="12" max="12" width="22.00390625" style="1" customWidth="1"/>
    <col min="13" max="14" width="19.00390625" style="34" customWidth="1"/>
    <col min="15" max="15" width="31.875" style="34" customWidth="1"/>
    <col min="16" max="16" width="45.00390625" style="34" bestFit="1" customWidth="1"/>
    <col min="17" max="18" width="9.125" style="34" customWidth="1"/>
    <col min="19" max="16384" width="9.125" style="1" customWidth="1"/>
  </cols>
  <sheetData>
    <row r="1" spans="1:10" ht="12.75">
      <c r="A1" s="1" t="s">
        <v>42</v>
      </c>
      <c r="G1" s="3" t="s">
        <v>44</v>
      </c>
      <c r="H1" s="3"/>
      <c r="I1" s="3"/>
      <c r="J1" s="3"/>
    </row>
    <row r="2" spans="1:9" ht="12.75">
      <c r="A2" s="1" t="s">
        <v>43</v>
      </c>
      <c r="G2" s="1" t="s">
        <v>52</v>
      </c>
      <c r="I2" s="4"/>
    </row>
    <row r="3" ht="12.75">
      <c r="F3" s="4"/>
    </row>
    <row r="4" spans="1:12" ht="110.25" customHeight="1">
      <c r="A4" s="39" t="s">
        <v>64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5"/>
    </row>
    <row r="5" spans="1:12" ht="21" customHeight="1" hidden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3:16" ht="12.75">
      <c r="M6" s="34" t="s">
        <v>30</v>
      </c>
      <c r="N6" s="35">
        <v>1</v>
      </c>
      <c r="O6" s="18" t="s">
        <v>2</v>
      </c>
      <c r="P6" s="19" t="s">
        <v>3</v>
      </c>
    </row>
    <row r="7" spans="13:16" ht="13.5" thickBot="1">
      <c r="M7" s="34" t="s">
        <v>29</v>
      </c>
      <c r="N7" s="35">
        <v>1</v>
      </c>
      <c r="O7" s="18" t="s">
        <v>5</v>
      </c>
      <c r="P7" s="18" t="s">
        <v>4</v>
      </c>
    </row>
    <row r="8" spans="1:16" ht="25.5" customHeight="1" thickBot="1">
      <c r="A8" s="30" t="s">
        <v>7</v>
      </c>
      <c r="B8" s="26" t="s">
        <v>8</v>
      </c>
      <c r="C8" s="26" t="s">
        <v>9</v>
      </c>
      <c r="D8" s="26" t="s">
        <v>10</v>
      </c>
      <c r="E8" s="26" t="s">
        <v>11</v>
      </c>
      <c r="F8" s="26" t="s">
        <v>12</v>
      </c>
      <c r="G8" s="26" t="s">
        <v>13</v>
      </c>
      <c r="H8" s="26" t="s">
        <v>14</v>
      </c>
      <c r="I8" s="28" t="s">
        <v>15</v>
      </c>
      <c r="J8" s="29"/>
      <c r="K8" s="1" t="s">
        <v>28</v>
      </c>
      <c r="M8" s="34" t="s">
        <v>31</v>
      </c>
      <c r="N8" s="35">
        <v>3</v>
      </c>
      <c r="P8" s="19"/>
    </row>
    <row r="9" spans="1:13" ht="33.75" thickBot="1">
      <c r="A9" s="31"/>
      <c r="B9" s="27"/>
      <c r="C9" s="27"/>
      <c r="D9" s="27"/>
      <c r="E9" s="27"/>
      <c r="F9" s="27"/>
      <c r="G9" s="27"/>
      <c r="H9" s="27"/>
      <c r="I9" s="7" t="s">
        <v>16</v>
      </c>
      <c r="J9" s="8" t="s">
        <v>17</v>
      </c>
      <c r="K9" s="1">
        <v>20</v>
      </c>
      <c r="M9" s="34" t="s">
        <v>32</v>
      </c>
    </row>
    <row r="10" spans="1:15" ht="17.25" thickBot="1">
      <c r="A10" s="9"/>
      <c r="B10" s="7"/>
      <c r="C10" s="7"/>
      <c r="D10" s="7"/>
      <c r="E10" s="7"/>
      <c r="F10" s="7"/>
      <c r="G10" s="7"/>
      <c r="H10" s="7"/>
      <c r="I10" s="7"/>
      <c r="J10" s="8"/>
      <c r="M10" s="34" t="s">
        <v>53</v>
      </c>
      <c r="N10" s="34" t="s">
        <v>54</v>
      </c>
      <c r="O10" s="34" t="s">
        <v>33</v>
      </c>
    </row>
    <row r="11" spans="1:16" ht="17.25" thickBot="1">
      <c r="A11" s="9"/>
      <c r="B11" s="7"/>
      <c r="C11" s="7"/>
      <c r="D11" s="7"/>
      <c r="E11" s="7"/>
      <c r="F11" s="7"/>
      <c r="G11" s="7"/>
      <c r="H11" s="7"/>
      <c r="I11" s="7"/>
      <c r="J11" s="8"/>
      <c r="L11" s="37" t="s">
        <v>59</v>
      </c>
      <c r="M11" s="35" t="s">
        <v>55</v>
      </c>
      <c r="N11" s="35" t="s">
        <v>56</v>
      </c>
      <c r="O11" s="35" t="s">
        <v>57</v>
      </c>
      <c r="P11" s="35" t="s">
        <v>58</v>
      </c>
    </row>
    <row r="12" spans="1:15" ht="17.25" thickBot="1">
      <c r="A12" s="12">
        <v>1</v>
      </c>
      <c r="B12" s="13" t="s">
        <v>18</v>
      </c>
      <c r="C12" s="14">
        <v>500</v>
      </c>
      <c r="D12" s="13"/>
      <c r="E12" s="15">
        <v>0</v>
      </c>
      <c r="F12" s="15">
        <v>0</v>
      </c>
      <c r="G12" s="15">
        <v>0</v>
      </c>
      <c r="H12" s="15">
        <v>0</v>
      </c>
      <c r="I12" s="14"/>
      <c r="J12" s="14"/>
      <c r="K12" s="1">
        <f>+MOD(C12,$K$9)</f>
        <v>0</v>
      </c>
      <c r="L12" s="38"/>
      <c r="M12" s="35"/>
      <c r="O12" s="35"/>
    </row>
    <row r="13" spans="1:16" ht="17.25" thickBot="1">
      <c r="A13" s="12">
        <v>2</v>
      </c>
      <c r="B13" s="13">
        <v>1</v>
      </c>
      <c r="C13" s="14">
        <v>520</v>
      </c>
      <c r="D13" s="15">
        <v>20</v>
      </c>
      <c r="E13" s="15">
        <v>376.7</v>
      </c>
      <c r="F13" s="15">
        <v>0</v>
      </c>
      <c r="G13" s="15">
        <v>0</v>
      </c>
      <c r="H13" s="15">
        <v>376.7</v>
      </c>
      <c r="I13" s="14">
        <v>376.7</v>
      </c>
      <c r="J13" s="14">
        <v>0</v>
      </c>
      <c r="K13" s="1">
        <f aca="true" t="shared" si="0" ref="K13:K69">+MOD(C13,$K$9)</f>
        <v>0</v>
      </c>
      <c r="L13" s="38" t="str">
        <f>IF(L12=")",";end",IF(M13=")",")",CONCATENATE(M13," ",N13," ",O13," ",P13)))</f>
        <v>(command ".rectang"'(500 0)'(520 376.7))  (command ".text" "m" '(510 379.7)3 0"376.7") </v>
      </c>
      <c r="M13" s="35" t="str">
        <f>IF(M12=")",";end",IF(AND(C13&lt;&gt;"",B13&lt;&gt;""),IF(I13&lt;&gt;0,$O$6&amp;"'("&amp;$C12/$N$6&amp;" "&amp;"0"&amp;")"&amp;"'("&amp;$C13/$N$6&amp;" "&amp;I13/$N$7&amp;")"&amp;")",""),")"))</f>
        <v>(command ".rectang"'(500 0)'(520 376.7))</v>
      </c>
      <c r="N13" s="34">
        <f>IF(N12=")",";end",IF(AND(D13&lt;&gt;"",C13&lt;&gt;""),IF(J13&lt;&gt;0,$O$6&amp;"'("&amp;$C12/$N$6&amp;" "&amp;"0"&amp;")"&amp;"'("&amp;$C13/$N$6&amp;" "&amp;-1*J13/$N$7&amp;")"&amp;")",""),")"))</f>
      </c>
      <c r="O13" s="34" t="str">
        <f>IF(O12=")",";end",IF(AND(B13&lt;&gt;"",C13&lt;&gt;""),IF(I13&lt;&gt;0,CONCATENATE($O$7,"'("&amp;0.5*(C13+C12)/$N$6&amp;" "&amp;I13/$N$7+$N$8&amp;")",$N$8," 0",$P$7,I13,$P$7,")"),""),")"))</f>
        <v>(command ".text" "m" '(510 379.7)3 0"376.7")</v>
      </c>
      <c r="P13" s="34">
        <f>IF(P12=")",";end",IF(AND(C13&lt;&gt;"",D13&lt;&gt;""),IF(J13&lt;&gt;0,CONCATENATE($O$7,"'("&amp;0.5*(C13+C12)/$N$6&amp;" "&amp;-(J13/$N$7+$N$8)&amp;")",$N$8," 0",$P$7,J13,$P$7,")"),""),")"))</f>
      </c>
    </row>
    <row r="14" spans="1:16" ht="17.25" thickBot="1">
      <c r="A14" s="12">
        <v>3</v>
      </c>
      <c r="B14" s="13">
        <v>2</v>
      </c>
      <c r="C14" s="14">
        <v>540</v>
      </c>
      <c r="D14" s="15">
        <v>20</v>
      </c>
      <c r="E14" s="15">
        <v>283.4</v>
      </c>
      <c r="F14" s="15">
        <v>0</v>
      </c>
      <c r="G14" s="15">
        <v>0</v>
      </c>
      <c r="H14" s="15">
        <v>660.1</v>
      </c>
      <c r="I14" s="14">
        <v>283.4</v>
      </c>
      <c r="J14" s="14">
        <v>0</v>
      </c>
      <c r="K14" s="1">
        <f t="shared" si="0"/>
        <v>0</v>
      </c>
      <c r="L14" s="38" t="str">
        <f>IF(L13=")",";end",IF(M14=")",")",CONCATENATE(M14," ",N14," ",O14," ",P14)))</f>
        <v>(command ".rectang"'(520 0)'(540 283.4))  (command ".text" "m" '(530 286.4)3 0"283.4") </v>
      </c>
      <c r="M14" s="35" t="str">
        <f>IF(M13=")",";end",IF(AND(C14&lt;&gt;"",B14&lt;&gt;""),IF(I14&lt;&gt;0,$O$6&amp;"'("&amp;$C13/$N$6&amp;" "&amp;"0"&amp;")"&amp;"'("&amp;$C14/$N$6&amp;" "&amp;I14/$N$7&amp;")"&amp;")",""),")"))</f>
        <v>(command ".rectang"'(520 0)'(540 283.4))</v>
      </c>
      <c r="N14" s="34">
        <f>IF(N13=")",";end",IF(AND(D14&lt;&gt;"",C14&lt;&gt;""),IF(J14&lt;&gt;0,$O$6&amp;"'("&amp;$C13/$N$6&amp;" "&amp;"0"&amp;")"&amp;"'("&amp;$C14/$N$6&amp;" "&amp;-1*J14/$N$7&amp;")"&amp;")",""),")"))</f>
      </c>
      <c r="O14" s="34" t="str">
        <f>IF(O13=")",";end",IF(AND(B14&lt;&gt;"",C14&lt;&gt;""),IF(I14&lt;&gt;0,CONCATENATE($O$7,"'("&amp;0.5*(C14+C13)/$N$6&amp;" "&amp;I14/$N$7+$N$8&amp;")",$N$8," 0",$P$7,I14,$P$7,")"),""),")"))</f>
        <v>(command ".text" "m" '(530 286.4)3 0"283.4")</v>
      </c>
      <c r="P14" s="34">
        <f>IF(P13=")",";end",IF(AND(C14&lt;&gt;"",D14&lt;&gt;""),IF(J14&lt;&gt;0,CONCATENATE($O$7,"'("&amp;0.5*(C14+C13)/$N$6&amp;" "&amp;-(J14/$N$7+$N$8)&amp;")",$N$8," 0",$P$7,J14,$P$7,")"),""),")"))</f>
      </c>
    </row>
    <row r="15" spans="1:16" ht="17.25" thickBot="1">
      <c r="A15" s="12">
        <v>4</v>
      </c>
      <c r="B15" s="13">
        <v>3</v>
      </c>
      <c r="C15" s="14">
        <v>560</v>
      </c>
      <c r="D15" s="15">
        <v>20</v>
      </c>
      <c r="E15" s="15">
        <v>207.4</v>
      </c>
      <c r="F15" s="15">
        <v>0</v>
      </c>
      <c r="G15" s="15">
        <v>0</v>
      </c>
      <c r="H15" s="15">
        <v>867.5</v>
      </c>
      <c r="I15" s="14">
        <v>207.4</v>
      </c>
      <c r="J15" s="14">
        <v>0</v>
      </c>
      <c r="K15" s="1">
        <f t="shared" si="0"/>
        <v>0</v>
      </c>
      <c r="L15" s="38" t="str">
        <f aca="true" t="shared" si="1" ref="L15:L76">IF(L14=")",";end",IF(M15=")",")",CONCATENATE(M15," ",N15," ",O15," ",P15)))</f>
        <v>(command ".rectang"'(540 0)'(560 207.4))  (command ".text" "m" '(550 210.4)3 0"207.4") </v>
      </c>
      <c r="M15" s="35" t="str">
        <f>IF(M14=")",";end",IF(AND(C15&lt;&gt;"",B15&lt;&gt;""),IF(I15&lt;&gt;0,$O$6&amp;"'("&amp;$C14/$N$6&amp;" "&amp;"0"&amp;")"&amp;"'("&amp;$C15/$N$6&amp;" "&amp;I15/$N$7&amp;")"&amp;")",""),")"))</f>
        <v>(command ".rectang"'(540 0)'(560 207.4))</v>
      </c>
      <c r="N15" s="34">
        <f>IF(N14=")",";end",IF(AND(D15&lt;&gt;"",C15&lt;&gt;""),IF(J15&lt;&gt;0,$O$6&amp;"'("&amp;$C14/$N$6&amp;" "&amp;"0"&amp;")"&amp;"'("&amp;$C15/$N$6&amp;" "&amp;-1*J15/$N$7&amp;")"&amp;")",""),")"))</f>
      </c>
      <c r="O15" s="34" t="str">
        <f>IF(O14=")",";end",IF(AND(B15&lt;&gt;"",C15&lt;&gt;""),IF(I15&lt;&gt;0,CONCATENATE($O$7,"'("&amp;0.5*(C15+C14)/$N$6&amp;" "&amp;I15/$N$7+$N$8&amp;")",$N$8," 0",$P$7,I15,$P$7,")"),""),")"))</f>
        <v>(command ".text" "m" '(550 210.4)3 0"207.4")</v>
      </c>
      <c r="P15" s="34">
        <f>IF(P14=")",";end",IF(AND(C15&lt;&gt;"",D15&lt;&gt;""),IF(J15&lt;&gt;0,CONCATENATE($O$7,"'("&amp;0.5*(C15+C14)/$N$6&amp;" "&amp;-(J15/$N$7+$N$8)&amp;")",$N$8," 0",$P$7,J15,$P$7,")"),""),")"))</f>
      </c>
    </row>
    <row r="16" spans="1:16" ht="17.25" thickBot="1">
      <c r="A16" s="12">
        <v>5</v>
      </c>
      <c r="B16" s="13">
        <v>4</v>
      </c>
      <c r="C16" s="14">
        <v>580</v>
      </c>
      <c r="D16" s="15">
        <v>20</v>
      </c>
      <c r="E16" s="15">
        <v>146.8</v>
      </c>
      <c r="F16" s="15">
        <v>0</v>
      </c>
      <c r="G16" s="15">
        <v>0</v>
      </c>
      <c r="H16" s="15">
        <v>1014.3</v>
      </c>
      <c r="I16" s="14">
        <v>146.8</v>
      </c>
      <c r="J16" s="14">
        <v>0</v>
      </c>
      <c r="K16" s="1">
        <f t="shared" si="0"/>
        <v>0</v>
      </c>
      <c r="L16" s="38" t="str">
        <f t="shared" si="1"/>
        <v>(command ".rectang"'(560 0)'(580 146.8))  (command ".text" "m" '(570 149.8)3 0"146.8") </v>
      </c>
      <c r="M16" s="35" t="str">
        <f>IF(M15=")",";end",IF(AND(C16&lt;&gt;"",B16&lt;&gt;""),IF(I16&lt;&gt;0,$O$6&amp;"'("&amp;$C15/$N$6&amp;" "&amp;"0"&amp;")"&amp;"'("&amp;$C16/$N$6&amp;" "&amp;I16/$N$7&amp;")"&amp;")",""),")"))</f>
        <v>(command ".rectang"'(560 0)'(580 146.8))</v>
      </c>
      <c r="N16" s="34">
        <f>IF(N15=")",";end",IF(AND(D16&lt;&gt;"",C16&lt;&gt;""),IF(J16&lt;&gt;0,$O$6&amp;"'("&amp;$C15/$N$6&amp;" "&amp;"0"&amp;")"&amp;"'("&amp;$C16/$N$6&amp;" "&amp;-1*J16/$N$7&amp;")"&amp;")",""),")"))</f>
      </c>
      <c r="O16" s="34" t="str">
        <f>IF(O15=")",";end",IF(AND(B16&lt;&gt;"",C16&lt;&gt;""),IF(I16&lt;&gt;0,CONCATENATE($O$7,"'("&amp;0.5*(C16+C15)/$N$6&amp;" "&amp;I16/$N$7+$N$8&amp;")",$N$8," 0",$P$7,I16,$P$7,")"),""),")"))</f>
        <v>(command ".text" "m" '(570 149.8)3 0"146.8")</v>
      </c>
      <c r="P16" s="34">
        <f>IF(P15=")",";end",IF(AND(C16&lt;&gt;"",D16&lt;&gt;""),IF(J16&lt;&gt;0,CONCATENATE($O$7,"'("&amp;0.5*(C16+C15)/$N$6&amp;" "&amp;-(J16/$N$7+$N$8)&amp;")",$N$8," 0",$P$7,J16,$P$7,")"),""),")"))</f>
      </c>
    </row>
    <row r="17" spans="1:16" ht="17.25" thickBot="1">
      <c r="A17" s="12">
        <v>6</v>
      </c>
      <c r="B17" s="13" t="s">
        <v>19</v>
      </c>
      <c r="C17" s="14">
        <v>600</v>
      </c>
      <c r="D17" s="15">
        <v>20</v>
      </c>
      <c r="E17" s="15">
        <v>102.5</v>
      </c>
      <c r="F17" s="15">
        <v>0</v>
      </c>
      <c r="G17" s="15">
        <v>0</v>
      </c>
      <c r="H17" s="15">
        <v>1116.8</v>
      </c>
      <c r="I17" s="14">
        <v>102.5</v>
      </c>
      <c r="J17" s="14">
        <v>0</v>
      </c>
      <c r="K17" s="1">
        <f t="shared" si="0"/>
        <v>0</v>
      </c>
      <c r="L17" s="38" t="str">
        <f t="shared" si="1"/>
        <v>(command ".rectang"'(580 0)'(600 102.5))  (command ".text" "m" '(590 105.5)3 0"102.5") </v>
      </c>
      <c r="M17" s="35" t="str">
        <f>IF(M16=")",";end",IF(AND(C17&lt;&gt;"",B17&lt;&gt;""),IF(I17&lt;&gt;0,$O$6&amp;"'("&amp;$C16/$N$6&amp;" "&amp;"0"&amp;")"&amp;"'("&amp;$C17/$N$6&amp;" "&amp;I17/$N$7&amp;")"&amp;")",""),")"))</f>
        <v>(command ".rectang"'(580 0)'(600 102.5))</v>
      </c>
      <c r="N17" s="34">
        <f>IF(N16=")",";end",IF(AND(D17&lt;&gt;"",C17&lt;&gt;""),IF(J17&lt;&gt;0,$O$6&amp;"'("&amp;$C16/$N$6&amp;" "&amp;"0"&amp;")"&amp;"'("&amp;$C17/$N$6&amp;" "&amp;-1*J17/$N$7&amp;")"&amp;")",""),")"))</f>
      </c>
      <c r="O17" s="34" t="str">
        <f>IF(O16=")",";end",IF(AND(B17&lt;&gt;"",C17&lt;&gt;""),IF(I17&lt;&gt;0,CONCATENATE($O$7,"'("&amp;0.5*(C17+C16)/$N$6&amp;" "&amp;I17/$N$7+$N$8&amp;")",$N$8," 0",$P$7,I17,$P$7,")"),""),")"))</f>
        <v>(command ".text" "m" '(590 105.5)3 0"102.5")</v>
      </c>
      <c r="P17" s="34">
        <f>IF(P16=")",";end",IF(AND(C17&lt;&gt;"",D17&lt;&gt;""),IF(J17&lt;&gt;0,CONCATENATE($O$7,"'("&amp;0.5*(C17+C16)/$N$6&amp;" "&amp;-(J17/$N$7+$N$8)&amp;")",$N$8," 0",$P$7,J17,$P$7,")"),""),")"))</f>
      </c>
    </row>
    <row r="18" spans="1:16" ht="17.25" thickBot="1">
      <c r="A18" s="12">
        <v>8</v>
      </c>
      <c r="B18" s="13">
        <v>5</v>
      </c>
      <c r="C18" s="14">
        <v>620</v>
      </c>
      <c r="D18" s="15">
        <v>5.74</v>
      </c>
      <c r="E18" s="15">
        <v>5.42</v>
      </c>
      <c r="F18" s="15">
        <v>0.75</v>
      </c>
      <c r="G18" s="15">
        <v>0.9</v>
      </c>
      <c r="H18" s="15">
        <v>1160.66</v>
      </c>
      <c r="I18" s="14">
        <v>45.35</v>
      </c>
      <c r="J18" s="14">
        <v>1.49</v>
      </c>
      <c r="K18" s="1">
        <f t="shared" si="0"/>
        <v>0</v>
      </c>
      <c r="L18" s="38" t="str">
        <f t="shared" si="1"/>
        <v>(command ".rectang"'(600 0)'(620 45.35)) (command ".rectang"'(600 0)'(620 -1.49)) (command ".text" "m" '(610 48.35)3 0"45.35") (command ".text" "m" '(610 -4.49)3 0"1.49")</v>
      </c>
      <c r="M18" s="35" t="str">
        <f>IF(M17=")",";end",IF(AND(C18&lt;&gt;"",B18&lt;&gt;""),IF(I18&lt;&gt;0,$O$6&amp;"'("&amp;$C17/$N$6&amp;" "&amp;"0"&amp;")"&amp;"'("&amp;$C18/$N$6&amp;" "&amp;I18/$N$7&amp;")"&amp;")",""),")"))</f>
        <v>(command ".rectang"'(600 0)'(620 45.35))</v>
      </c>
      <c r="N18" s="34" t="str">
        <f>IF(N17=")",";end",IF(AND(D18&lt;&gt;"",C18&lt;&gt;""),IF(J18&lt;&gt;0,$O$6&amp;"'("&amp;$C17/$N$6&amp;" "&amp;"0"&amp;")"&amp;"'("&amp;$C18/$N$6&amp;" "&amp;-1*J18/$N$7&amp;")"&amp;")",""),")"))</f>
        <v>(command ".rectang"'(600 0)'(620 -1.49))</v>
      </c>
      <c r="O18" s="34" t="str">
        <f>IF(O17=")",";end",IF(AND(B18&lt;&gt;"",C18&lt;&gt;""),IF(I18&lt;&gt;0,CONCATENATE($O$7,"'("&amp;0.5*(C18+C17)/$N$6&amp;" "&amp;I18/$N$7+$N$8&amp;")",$N$8," 0",$P$7,I18,$P$7,")"),""),")"))</f>
        <v>(command ".text" "m" '(610 48.35)3 0"45.35")</v>
      </c>
      <c r="P18" s="34" t="str">
        <f>IF(P17=")",";end",IF(AND(C18&lt;&gt;"",D18&lt;&gt;""),IF(J18&lt;&gt;0,CONCATENATE($O$7,"'("&amp;0.5*(C18+C17)/$N$6&amp;" "&amp;-(J18/$N$7+$N$8)&amp;")",$N$8," 0",$P$7,J18,$P$7,")"),""),")"))</f>
        <v>(command ".text" "m" '(610 -4.49)3 0"1.49")</v>
      </c>
    </row>
    <row r="19" spans="1:16" ht="17.25" thickBot="1">
      <c r="A19" s="12">
        <v>9</v>
      </c>
      <c r="B19" s="13">
        <v>6</v>
      </c>
      <c r="C19" s="14">
        <v>640</v>
      </c>
      <c r="D19" s="15">
        <v>20</v>
      </c>
      <c r="E19" s="15">
        <v>5.7</v>
      </c>
      <c r="F19" s="15">
        <v>10.9</v>
      </c>
      <c r="G19" s="15">
        <v>13.08</v>
      </c>
      <c r="H19" s="15">
        <v>1153.28</v>
      </c>
      <c r="I19" s="14">
        <v>5.7</v>
      </c>
      <c r="J19" s="14">
        <v>13.08</v>
      </c>
      <c r="K19" s="1">
        <f t="shared" si="0"/>
        <v>0</v>
      </c>
      <c r="L19" s="38" t="str">
        <f t="shared" si="1"/>
        <v>(command ".rectang"'(620 0)'(640 5.7)) (command ".rectang"'(620 0)'(640 -13.08)) (command ".text" "m" '(630 8.7)3 0"5.7") (command ".text" "m" '(630 -16.08)3 0"13.08")</v>
      </c>
      <c r="M19" s="35" t="str">
        <f>IF(M18=")",";end",IF(AND(C19&lt;&gt;"",B19&lt;&gt;""),IF(I19&lt;&gt;0,$O$6&amp;"'("&amp;$C18/$N$6&amp;" "&amp;"0"&amp;")"&amp;"'("&amp;$C19/$N$6&amp;" "&amp;I19/$N$7&amp;")"&amp;")",""),")"))</f>
        <v>(command ".rectang"'(620 0)'(640 5.7))</v>
      </c>
      <c r="N19" s="34" t="str">
        <f>IF(N18=")",";end",IF(AND(D19&lt;&gt;"",C19&lt;&gt;""),IF(J19&lt;&gt;0,$O$6&amp;"'("&amp;$C18/$N$6&amp;" "&amp;"0"&amp;")"&amp;"'("&amp;$C19/$N$6&amp;" "&amp;-1*J19/$N$7&amp;")"&amp;")",""),")"))</f>
        <v>(command ".rectang"'(620 0)'(640 -13.08))</v>
      </c>
      <c r="O19" s="34" t="str">
        <f>IF(O18=")",";end",IF(AND(B19&lt;&gt;"",C19&lt;&gt;""),IF(I19&lt;&gt;0,CONCATENATE($O$7,"'("&amp;0.5*(C19+C18)/$N$6&amp;" "&amp;I19/$N$7+$N$8&amp;")",$N$8," 0",$P$7,I19,$P$7,")"),""),")"))</f>
        <v>(command ".text" "m" '(630 8.7)3 0"5.7")</v>
      </c>
      <c r="P19" s="34" t="str">
        <f>IF(P18=")",";end",IF(AND(C19&lt;&gt;"",D19&lt;&gt;""),IF(J19&lt;&gt;0,CONCATENATE($O$7,"'("&amp;0.5*(C19+C18)/$N$6&amp;" "&amp;-(J19/$N$7+$N$8)&amp;")",$N$8," 0",$P$7,J19,$P$7,")"),""),")"))</f>
        <v>(command ".text" "m" '(630 -16.08)3 0"13.08")</v>
      </c>
    </row>
    <row r="20" spans="1:16" ht="17.25" thickBot="1">
      <c r="A20" s="12">
        <v>10</v>
      </c>
      <c r="B20" s="13">
        <v>7</v>
      </c>
      <c r="C20" s="14">
        <v>660</v>
      </c>
      <c r="D20" s="15">
        <v>20</v>
      </c>
      <c r="E20" s="15">
        <v>0.4</v>
      </c>
      <c r="F20" s="15">
        <v>47.9</v>
      </c>
      <c r="G20" s="15">
        <v>57.48</v>
      </c>
      <c r="H20" s="15">
        <v>1096.2</v>
      </c>
      <c r="I20" s="14">
        <v>0.4</v>
      </c>
      <c r="J20" s="14">
        <v>57.48</v>
      </c>
      <c r="K20" s="1">
        <f t="shared" si="0"/>
        <v>0</v>
      </c>
      <c r="L20" s="38" t="str">
        <f t="shared" si="1"/>
        <v>(command ".rectang"'(640 0)'(660 0.4)) (command ".rectang"'(640 0)'(660 -57.48)) (command ".text" "m" '(650 3.4)3 0"0.4") (command ".text" "m" '(650 -60.48)3 0"57.48")</v>
      </c>
      <c r="M20" s="35" t="str">
        <f>IF(M19=")",";end",IF(AND(C20&lt;&gt;"",B20&lt;&gt;""),IF(I20&lt;&gt;0,$O$6&amp;"'("&amp;$C19/$N$6&amp;" "&amp;"0"&amp;")"&amp;"'("&amp;$C20/$N$6&amp;" "&amp;I20/$N$7&amp;")"&amp;")",""),")"))</f>
        <v>(command ".rectang"'(640 0)'(660 0.4))</v>
      </c>
      <c r="N20" s="34" t="str">
        <f>IF(N19=")",";end",IF(AND(D20&lt;&gt;"",C20&lt;&gt;""),IF(J20&lt;&gt;0,$O$6&amp;"'("&amp;$C19/$N$6&amp;" "&amp;"0"&amp;")"&amp;"'("&amp;$C20/$N$6&amp;" "&amp;-1*J20/$N$7&amp;")"&amp;")",""),")"))</f>
        <v>(command ".rectang"'(640 0)'(660 -57.48))</v>
      </c>
      <c r="O20" s="34" t="str">
        <f>IF(O19=")",";end",IF(AND(B20&lt;&gt;"",C20&lt;&gt;""),IF(I20&lt;&gt;0,CONCATENATE($O$7,"'("&amp;0.5*(C20+C19)/$N$6&amp;" "&amp;I20/$N$7+$N$8&amp;")",$N$8," 0",$P$7,I20,$P$7,")"),""),")"))</f>
        <v>(command ".text" "m" '(650 3.4)3 0"0.4")</v>
      </c>
      <c r="P20" s="34" t="str">
        <f>IF(P19=")",";end",IF(AND(C20&lt;&gt;"",D20&lt;&gt;""),IF(J20&lt;&gt;0,CONCATENATE($O$7,"'("&amp;0.5*(C20+C19)/$N$6&amp;" "&amp;-(J20/$N$7+$N$8)&amp;")",$N$8," 0",$P$7,J20,$P$7,")"),""),")"))</f>
        <v>(command ".text" "m" '(650 -60.48)3 0"57.48")</v>
      </c>
    </row>
    <row r="21" spans="1:16" ht="17.25" thickBot="1">
      <c r="A21" s="12">
        <v>11</v>
      </c>
      <c r="B21" s="13">
        <v>8</v>
      </c>
      <c r="C21" s="14">
        <v>680</v>
      </c>
      <c r="D21" s="15">
        <v>20</v>
      </c>
      <c r="E21" s="15">
        <v>0</v>
      </c>
      <c r="F21" s="15">
        <v>128.2</v>
      </c>
      <c r="G21" s="15">
        <v>153.84</v>
      </c>
      <c r="H21" s="15">
        <v>942.36</v>
      </c>
      <c r="I21" s="14">
        <v>0</v>
      </c>
      <c r="J21" s="14">
        <v>153.84</v>
      </c>
      <c r="K21" s="1">
        <f t="shared" si="0"/>
        <v>0</v>
      </c>
      <c r="L21" s="38" t="str">
        <f t="shared" si="1"/>
        <v> (command ".rectang"'(660 0)'(680 -153.84))  (command ".text" "m" '(670 -156.84)3 0"153.84")</v>
      </c>
      <c r="M21" s="35">
        <f>IF(M20=")",";end",IF(AND(C21&lt;&gt;"",B21&lt;&gt;""),IF(I21&lt;&gt;0,$O$6&amp;"'("&amp;$C20/$N$6&amp;" "&amp;"0"&amp;")"&amp;"'("&amp;$C21/$N$6&amp;" "&amp;I21/$N$7&amp;")"&amp;")",""),")"))</f>
      </c>
      <c r="N21" s="34" t="str">
        <f>IF(N20=")",";end",IF(AND(D21&lt;&gt;"",C21&lt;&gt;""),IF(J21&lt;&gt;0,$O$6&amp;"'("&amp;$C20/$N$6&amp;" "&amp;"0"&amp;")"&amp;"'("&amp;$C21/$N$6&amp;" "&amp;-1*J21/$N$7&amp;")"&amp;")",""),")"))</f>
        <v>(command ".rectang"'(660 0)'(680 -153.84))</v>
      </c>
      <c r="O21" s="34">
        <f>IF(O20=")",";end",IF(AND(B21&lt;&gt;"",C21&lt;&gt;""),IF(I21&lt;&gt;0,CONCATENATE($O$7,"'("&amp;0.5*(C21+C20)/$N$6&amp;" "&amp;I21/$N$7+$N$8&amp;")",$N$8," 0",$P$7,I21,$P$7,")"),""),")"))</f>
      </c>
      <c r="P21" s="34" t="str">
        <f>IF(P20=")",";end",IF(AND(C21&lt;&gt;"",D21&lt;&gt;""),IF(J21&lt;&gt;0,CONCATENATE($O$7,"'("&amp;0.5*(C21+C20)/$N$6&amp;" "&amp;-(J21/$N$7+$N$8)&amp;")",$N$8," 0",$P$7,J21,$P$7,")"),""),")"))</f>
        <v>(command ".text" "m" '(670 -156.84)3 0"153.84")</v>
      </c>
    </row>
    <row r="22" spans="1:16" ht="17.25" thickBot="1">
      <c r="A22" s="12">
        <v>12</v>
      </c>
      <c r="B22" s="13" t="s">
        <v>20</v>
      </c>
      <c r="C22" s="14">
        <v>700</v>
      </c>
      <c r="D22" s="15">
        <v>20</v>
      </c>
      <c r="E22" s="15">
        <v>0</v>
      </c>
      <c r="F22" s="15">
        <v>232.1</v>
      </c>
      <c r="G22" s="15">
        <v>278.52</v>
      </c>
      <c r="H22" s="15">
        <v>663.84</v>
      </c>
      <c r="I22" s="14">
        <v>0</v>
      </c>
      <c r="J22" s="14">
        <v>278.52</v>
      </c>
      <c r="K22" s="1">
        <f t="shared" si="0"/>
        <v>0</v>
      </c>
      <c r="L22" s="38" t="str">
        <f t="shared" si="1"/>
        <v> (command ".rectang"'(680 0)'(700 -278.52))  (command ".text" "m" '(690 -281.52)3 0"278.52")</v>
      </c>
      <c r="M22" s="35">
        <f>IF(M21=")",";end",IF(AND(C22&lt;&gt;"",B22&lt;&gt;""),IF(I22&lt;&gt;0,$O$6&amp;"'("&amp;$C21/$N$6&amp;" "&amp;"0"&amp;")"&amp;"'("&amp;$C22/$N$6&amp;" "&amp;I22/$N$7&amp;")"&amp;")",""),")"))</f>
      </c>
      <c r="N22" s="34" t="str">
        <f>IF(N21=")",";end",IF(AND(D22&lt;&gt;"",C22&lt;&gt;""),IF(J22&lt;&gt;0,$O$6&amp;"'("&amp;$C21/$N$6&amp;" "&amp;"0"&amp;")"&amp;"'("&amp;$C22/$N$6&amp;" "&amp;-1*J22/$N$7&amp;")"&amp;")",""),")"))</f>
        <v>(command ".rectang"'(680 0)'(700 -278.52))</v>
      </c>
      <c r="O22" s="34">
        <f>IF(O21=")",";end",IF(AND(B22&lt;&gt;"",C22&lt;&gt;""),IF(I22&lt;&gt;0,CONCATENATE($O$7,"'("&amp;0.5*(C22+C21)/$N$6&amp;" "&amp;I22/$N$7+$N$8&amp;")",$N$8," 0",$P$7,I22,$P$7,")"),""),")"))</f>
      </c>
      <c r="P22" s="34" t="str">
        <f>IF(P21=")",";end",IF(AND(C22&lt;&gt;"",D22&lt;&gt;""),IF(J22&lt;&gt;0,CONCATENATE($O$7,"'("&amp;0.5*(C22+C21)/$N$6&amp;" "&amp;-(J22/$N$7+$N$8)&amp;")",$N$8," 0",$P$7,J22,$P$7,")"),""),")"))</f>
        <v>(command ".text" "m" '(690 -281.52)3 0"278.52")</v>
      </c>
    </row>
    <row r="23" spans="1:16" ht="17.25" thickBot="1">
      <c r="A23" s="12">
        <v>13</v>
      </c>
      <c r="B23" s="13">
        <v>9</v>
      </c>
      <c r="C23" s="14">
        <v>720</v>
      </c>
      <c r="D23" s="15">
        <v>20</v>
      </c>
      <c r="E23" s="15">
        <v>0</v>
      </c>
      <c r="F23" s="15">
        <v>311</v>
      </c>
      <c r="G23" s="15">
        <v>373.2</v>
      </c>
      <c r="H23" s="15">
        <v>290.64</v>
      </c>
      <c r="I23" s="14">
        <v>0</v>
      </c>
      <c r="J23" s="14">
        <v>373.2</v>
      </c>
      <c r="K23" s="1">
        <f t="shared" si="0"/>
        <v>0</v>
      </c>
      <c r="L23" s="38" t="str">
        <f t="shared" si="1"/>
        <v> (command ".rectang"'(700 0)'(720 -373.2))  (command ".text" "m" '(710 -376.2)3 0"373.2")</v>
      </c>
      <c r="M23" s="35">
        <f>IF(M22=")",";end",IF(AND(C23&lt;&gt;"",B23&lt;&gt;""),IF(I23&lt;&gt;0,$O$6&amp;"'("&amp;$C22/$N$6&amp;" "&amp;"0"&amp;")"&amp;"'("&amp;$C23/$N$6&amp;" "&amp;I23/$N$7&amp;")"&amp;")",""),")"))</f>
      </c>
      <c r="N23" s="34" t="str">
        <f>IF(N22=")",";end",IF(AND(D23&lt;&gt;"",C23&lt;&gt;""),IF(J23&lt;&gt;0,$O$6&amp;"'("&amp;$C22/$N$6&amp;" "&amp;"0"&amp;")"&amp;"'("&amp;$C23/$N$6&amp;" "&amp;-1*J23/$N$7&amp;")"&amp;")",""),")"))</f>
        <v>(command ".rectang"'(700 0)'(720 -373.2))</v>
      </c>
      <c r="O23" s="34">
        <f>IF(O22=")",";end",IF(AND(B23&lt;&gt;"",C23&lt;&gt;""),IF(I23&lt;&gt;0,CONCATENATE($O$7,"'("&amp;0.5*(C23+C22)/$N$6&amp;" "&amp;I23/$N$7+$N$8&amp;")",$N$8," 0",$P$7,I23,$P$7,")"),""),")"))</f>
      </c>
      <c r="P23" s="34" t="str">
        <f>IF(P22=")",";end",IF(AND(C23&lt;&gt;"",D23&lt;&gt;""),IF(J23&lt;&gt;0,CONCATENATE($O$7,"'("&amp;0.5*(C23+C22)/$N$6&amp;" "&amp;-(J23/$N$7+$N$8)&amp;")",$N$8," 0",$P$7,J23,$P$7,")"),""),")"))</f>
        <v>(command ".text" "m" '(710 -376.2)3 0"373.2")</v>
      </c>
    </row>
    <row r="24" spans="1:16" ht="17.25" thickBot="1">
      <c r="A24" s="12">
        <v>14</v>
      </c>
      <c r="B24" s="13">
        <v>10</v>
      </c>
      <c r="C24" s="14">
        <v>740</v>
      </c>
      <c r="D24" s="15">
        <v>20</v>
      </c>
      <c r="E24" s="15">
        <v>0</v>
      </c>
      <c r="F24" s="15">
        <v>360.2</v>
      </c>
      <c r="G24" s="15">
        <v>432.24</v>
      </c>
      <c r="H24" s="15">
        <v>-141.6</v>
      </c>
      <c r="I24" s="14">
        <v>0</v>
      </c>
      <c r="J24" s="14">
        <v>432.24</v>
      </c>
      <c r="K24" s="1">
        <f t="shared" si="0"/>
        <v>0</v>
      </c>
      <c r="L24" s="38" t="str">
        <f t="shared" si="1"/>
        <v> (command ".rectang"'(720 0)'(740 -432.24))  (command ".text" "m" '(730 -435.24)3 0"432.24")</v>
      </c>
      <c r="M24" s="35">
        <f>IF(M23=")",";end",IF(AND(C24&lt;&gt;"",B24&lt;&gt;""),IF(I24&lt;&gt;0,$O$6&amp;"'("&amp;$C23/$N$6&amp;" "&amp;"0"&amp;")"&amp;"'("&amp;$C24/$N$6&amp;" "&amp;I24/$N$7&amp;")"&amp;")",""),")"))</f>
      </c>
      <c r="N24" s="34" t="str">
        <f>IF(N23=")",";end",IF(AND(D24&lt;&gt;"",C24&lt;&gt;""),IF(J24&lt;&gt;0,$O$6&amp;"'("&amp;$C23/$N$6&amp;" "&amp;"0"&amp;")"&amp;"'("&amp;$C24/$N$6&amp;" "&amp;-1*J24/$N$7&amp;")"&amp;")",""),")"))</f>
        <v>(command ".rectang"'(720 0)'(740 -432.24))</v>
      </c>
      <c r="O24" s="34">
        <f>IF(O23=")",";end",IF(AND(B24&lt;&gt;"",C24&lt;&gt;""),IF(I24&lt;&gt;0,CONCATENATE($O$7,"'("&amp;0.5*(C24+C23)/$N$6&amp;" "&amp;I24/$N$7+$N$8&amp;")",$N$8," 0",$P$7,I24,$P$7,")"),""),")"))</f>
      </c>
      <c r="P24" s="34" t="str">
        <f>IF(P23=")",";end",IF(AND(C24&lt;&gt;"",D24&lt;&gt;""),IF(J24&lt;&gt;0,CONCATENATE($O$7,"'("&amp;0.5*(C24+C23)/$N$6&amp;" "&amp;-(J24/$N$7+$N$8)&amp;")",$N$8," 0",$P$7,J24,$P$7,")"),""),")"))</f>
        <v>(command ".text" "m" '(730 -435.24)3 0"432.24")</v>
      </c>
    </row>
    <row r="25" spans="1:16" ht="17.25" thickBot="1">
      <c r="A25" s="12">
        <v>15</v>
      </c>
      <c r="B25" s="13">
        <v>11</v>
      </c>
      <c r="C25" s="14">
        <v>760</v>
      </c>
      <c r="D25" s="15">
        <v>20</v>
      </c>
      <c r="E25" s="15">
        <v>0</v>
      </c>
      <c r="F25" s="15">
        <v>406.8</v>
      </c>
      <c r="G25" s="15">
        <v>488.16</v>
      </c>
      <c r="H25" s="15">
        <v>-629.76</v>
      </c>
      <c r="I25" s="14">
        <v>0</v>
      </c>
      <c r="J25" s="14">
        <v>488.16</v>
      </c>
      <c r="K25" s="1">
        <f t="shared" si="0"/>
        <v>0</v>
      </c>
      <c r="L25" s="38" t="str">
        <f t="shared" si="1"/>
        <v> (command ".rectang"'(740 0)'(760 -488.16))  (command ".text" "m" '(750 -491.16)3 0"488.16")</v>
      </c>
      <c r="M25" s="35">
        <f>IF(M24=")",";end",IF(AND(C25&lt;&gt;"",B25&lt;&gt;""),IF(I25&lt;&gt;0,$O$6&amp;"'("&amp;$C24/$N$6&amp;" "&amp;"0"&amp;")"&amp;"'("&amp;$C25/$N$6&amp;" "&amp;I25/$N$7&amp;")"&amp;")",""),")"))</f>
      </c>
      <c r="N25" s="34" t="str">
        <f>IF(N24=")",";end",IF(AND(D25&lt;&gt;"",C25&lt;&gt;""),IF(J25&lt;&gt;0,$O$6&amp;"'("&amp;$C24/$N$6&amp;" "&amp;"0"&amp;")"&amp;"'("&amp;$C25/$N$6&amp;" "&amp;-1*J25/$N$7&amp;")"&amp;")",""),")"))</f>
        <v>(command ".rectang"'(740 0)'(760 -488.16))</v>
      </c>
      <c r="O25" s="34">
        <f>IF(O24=")",";end",IF(AND(B25&lt;&gt;"",C25&lt;&gt;""),IF(I25&lt;&gt;0,CONCATENATE($O$7,"'("&amp;0.5*(C25+C24)/$N$6&amp;" "&amp;I25/$N$7+$N$8&amp;")",$N$8," 0",$P$7,I25,$P$7,")"),""),")"))</f>
      </c>
      <c r="P25" s="34" t="str">
        <f>IF(P24=")",";end",IF(AND(C25&lt;&gt;"",D25&lt;&gt;""),IF(J25&lt;&gt;0,CONCATENATE($O$7,"'("&amp;0.5*(C25+C24)/$N$6&amp;" "&amp;-(J25/$N$7+$N$8)&amp;")",$N$8," 0",$P$7,J25,$P$7,")"),""),")"))</f>
        <v>(command ".text" "m" '(750 -491.16)3 0"488.16")</v>
      </c>
    </row>
    <row r="26" spans="1:16" ht="17.25" thickBot="1">
      <c r="A26" s="12">
        <v>16</v>
      </c>
      <c r="B26" s="13">
        <v>12</v>
      </c>
      <c r="C26" s="14">
        <v>780</v>
      </c>
      <c r="D26" s="15">
        <v>20</v>
      </c>
      <c r="E26" s="15">
        <v>0</v>
      </c>
      <c r="F26" s="15">
        <v>451.3</v>
      </c>
      <c r="G26" s="15">
        <v>541.56</v>
      </c>
      <c r="H26" s="15">
        <v>-1171.32</v>
      </c>
      <c r="I26" s="14">
        <v>0</v>
      </c>
      <c r="J26" s="14">
        <v>541.56</v>
      </c>
      <c r="K26" s="1">
        <f t="shared" si="0"/>
        <v>0</v>
      </c>
      <c r="L26" s="38" t="str">
        <f t="shared" si="1"/>
        <v> (command ".rectang"'(760 0)'(780 -541.56))  (command ".text" "m" '(770 -544.56)3 0"541.56")</v>
      </c>
      <c r="M26" s="35">
        <f>IF(M25=")",";end",IF(AND(C26&lt;&gt;"",B26&lt;&gt;""),IF(I26&lt;&gt;0,$O$6&amp;"'("&amp;$C25/$N$6&amp;" "&amp;"0"&amp;")"&amp;"'("&amp;$C26/$N$6&amp;" "&amp;I26/$N$7&amp;")"&amp;")",""),")"))</f>
      </c>
      <c r="N26" s="34" t="str">
        <f>IF(N25=")",";end",IF(AND(D26&lt;&gt;"",C26&lt;&gt;""),IF(J26&lt;&gt;0,$O$6&amp;"'("&amp;$C25/$N$6&amp;" "&amp;"0"&amp;")"&amp;"'("&amp;$C26/$N$6&amp;" "&amp;-1*J26/$N$7&amp;")"&amp;")",""),")"))</f>
        <v>(command ".rectang"'(760 0)'(780 -541.56))</v>
      </c>
      <c r="O26" s="34">
        <f>IF(O25=")",";end",IF(AND(B26&lt;&gt;"",C26&lt;&gt;""),IF(I26&lt;&gt;0,CONCATENATE($O$7,"'("&amp;0.5*(C26+C25)/$N$6&amp;" "&amp;I26/$N$7+$N$8&amp;")",$N$8," 0",$P$7,I26,$P$7,")"),""),")"))</f>
      </c>
      <c r="P26" s="34" t="str">
        <f>IF(P25=")",";end",IF(AND(C26&lt;&gt;"",D26&lt;&gt;""),IF(J26&lt;&gt;0,CONCATENATE($O$7,"'("&amp;0.5*(C26+C25)/$N$6&amp;" "&amp;-(J26/$N$7+$N$8)&amp;")",$N$8," 0",$P$7,J26,$P$7,")"),""),")"))</f>
        <v>(command ".text" "m" '(770 -544.56)3 0"541.56")</v>
      </c>
    </row>
    <row r="27" spans="1:16" ht="17.25" thickBot="1">
      <c r="A27" s="12">
        <v>17</v>
      </c>
      <c r="B27" s="13" t="s">
        <v>21</v>
      </c>
      <c r="C27" s="14">
        <v>800</v>
      </c>
      <c r="D27" s="15">
        <v>20</v>
      </c>
      <c r="E27" s="15">
        <v>0</v>
      </c>
      <c r="F27" s="15">
        <v>494.3</v>
      </c>
      <c r="G27" s="15">
        <v>593.16</v>
      </c>
      <c r="H27" s="15">
        <v>-1764.48</v>
      </c>
      <c r="I27" s="14">
        <v>0</v>
      </c>
      <c r="J27" s="14">
        <v>593.16</v>
      </c>
      <c r="K27" s="1">
        <f t="shared" si="0"/>
        <v>0</v>
      </c>
      <c r="L27" s="38" t="str">
        <f t="shared" si="1"/>
        <v> (command ".rectang"'(780 0)'(800 -593.16))  (command ".text" "m" '(790 -596.16)3 0"593.16")</v>
      </c>
      <c r="M27" s="35">
        <f>IF(M26=")",";end",IF(AND(C27&lt;&gt;"",B27&lt;&gt;""),IF(I27&lt;&gt;0,$O$6&amp;"'("&amp;$C26/$N$6&amp;" "&amp;"0"&amp;")"&amp;"'("&amp;$C27/$N$6&amp;" "&amp;I27/$N$7&amp;")"&amp;")",""),")"))</f>
      </c>
      <c r="N27" s="34" t="str">
        <f>IF(N26=")",";end",IF(AND(D27&lt;&gt;"",C27&lt;&gt;""),IF(J27&lt;&gt;0,$O$6&amp;"'("&amp;$C26/$N$6&amp;" "&amp;"0"&amp;")"&amp;"'("&amp;$C27/$N$6&amp;" "&amp;-1*J27/$N$7&amp;")"&amp;")",""),")"))</f>
        <v>(command ".rectang"'(780 0)'(800 -593.16))</v>
      </c>
      <c r="O27" s="34">
        <f>IF(O26=")",";end",IF(AND(B27&lt;&gt;"",C27&lt;&gt;""),IF(I27&lt;&gt;0,CONCATENATE($O$7,"'("&amp;0.5*(C27+C26)/$N$6&amp;" "&amp;I27/$N$7+$N$8&amp;")",$N$8," 0",$P$7,I27,$P$7,")"),""),")"))</f>
      </c>
      <c r="P27" s="34" t="str">
        <f>IF(P26=")",";end",IF(AND(C27&lt;&gt;"",D27&lt;&gt;""),IF(J27&lt;&gt;0,CONCATENATE($O$7,"'("&amp;0.5*(C27+C26)/$N$6&amp;" "&amp;-(J27/$N$7+$N$8)&amp;")",$N$8," 0",$P$7,J27,$P$7,")"),""),")"))</f>
        <v>(command ".text" "m" '(790 -596.16)3 0"593.16")</v>
      </c>
    </row>
    <row r="28" spans="1:16" ht="17.25" thickBot="1">
      <c r="A28" s="12">
        <v>18</v>
      </c>
      <c r="B28" s="13">
        <v>13</v>
      </c>
      <c r="C28" s="14">
        <v>820</v>
      </c>
      <c r="D28" s="15">
        <v>20</v>
      </c>
      <c r="E28" s="15">
        <v>0</v>
      </c>
      <c r="F28" s="15">
        <v>535.6</v>
      </c>
      <c r="G28" s="15">
        <v>642.72</v>
      </c>
      <c r="H28" s="15">
        <v>-2407.2</v>
      </c>
      <c r="I28" s="14">
        <v>0</v>
      </c>
      <c r="J28" s="14">
        <v>642.72</v>
      </c>
      <c r="K28" s="1">
        <f t="shared" si="0"/>
        <v>0</v>
      </c>
      <c r="L28" s="38" t="str">
        <f t="shared" si="1"/>
        <v> (command ".rectang"'(800 0)'(820 -642.72))  (command ".text" "m" '(810 -645.72)3 0"642.72")</v>
      </c>
      <c r="M28" s="35">
        <f>IF(M27=")",";end",IF(AND(C28&lt;&gt;"",B28&lt;&gt;""),IF(I28&lt;&gt;0,$O$6&amp;"'("&amp;$C27/$N$6&amp;" "&amp;"0"&amp;")"&amp;"'("&amp;$C28/$N$6&amp;" "&amp;I28/$N$7&amp;")"&amp;")",""),")"))</f>
      </c>
      <c r="N28" s="34" t="str">
        <f>IF(N27=")",";end",IF(AND(D28&lt;&gt;"",C28&lt;&gt;""),IF(J28&lt;&gt;0,$O$6&amp;"'("&amp;$C27/$N$6&amp;" "&amp;"0"&amp;")"&amp;"'("&amp;$C28/$N$6&amp;" "&amp;-1*J28/$N$7&amp;")"&amp;")",""),")"))</f>
        <v>(command ".rectang"'(800 0)'(820 -642.72))</v>
      </c>
      <c r="O28" s="34">
        <f>IF(O27=")",";end",IF(AND(B28&lt;&gt;"",C28&lt;&gt;""),IF(I28&lt;&gt;0,CONCATENATE($O$7,"'("&amp;0.5*(C28+C27)/$N$6&amp;" "&amp;I28/$N$7+$N$8&amp;")",$N$8," 0",$P$7,I28,$P$7,")"),""),")"))</f>
      </c>
      <c r="P28" s="34" t="str">
        <f>IF(P27=")",";end",IF(AND(C28&lt;&gt;"",D28&lt;&gt;""),IF(J28&lt;&gt;0,CONCATENATE($O$7,"'("&amp;0.5*(C28+C27)/$N$6&amp;" "&amp;-(J28/$N$7+$N$8)&amp;")",$N$8," 0",$P$7,J28,$P$7,")"),""),")"))</f>
        <v>(command ".text" "m" '(810 -645.72)3 0"642.72")</v>
      </c>
    </row>
    <row r="29" spans="1:16" ht="17.25" thickBot="1">
      <c r="A29" s="12">
        <v>19</v>
      </c>
      <c r="B29" s="13">
        <v>14</v>
      </c>
      <c r="C29" s="14">
        <v>840</v>
      </c>
      <c r="D29" s="15">
        <v>20</v>
      </c>
      <c r="E29" s="15">
        <v>0</v>
      </c>
      <c r="F29" s="15">
        <v>567.6</v>
      </c>
      <c r="G29" s="15">
        <v>681.12</v>
      </c>
      <c r="H29" s="15">
        <v>-3088.32</v>
      </c>
      <c r="I29" s="14">
        <v>0</v>
      </c>
      <c r="J29" s="14">
        <v>681.12</v>
      </c>
      <c r="K29" s="1">
        <f t="shared" si="0"/>
        <v>0</v>
      </c>
      <c r="L29" s="38" t="str">
        <f t="shared" si="1"/>
        <v> (command ".rectang"'(820 0)'(840 -681.12))  (command ".text" "m" '(830 -684.12)3 0"681.12")</v>
      </c>
      <c r="M29" s="35">
        <f>IF(M28=")",";end",IF(AND(C29&lt;&gt;"",B29&lt;&gt;""),IF(I29&lt;&gt;0,$O$6&amp;"'("&amp;$C28/$N$6&amp;" "&amp;"0"&amp;")"&amp;"'("&amp;$C29/$N$6&amp;" "&amp;I29/$N$7&amp;")"&amp;")",""),")"))</f>
      </c>
      <c r="N29" s="34" t="str">
        <f>IF(N28=")",";end",IF(AND(D29&lt;&gt;"",C29&lt;&gt;""),IF(J29&lt;&gt;0,$O$6&amp;"'("&amp;$C28/$N$6&amp;" "&amp;"0"&amp;")"&amp;"'("&amp;$C29/$N$6&amp;" "&amp;-1*J29/$N$7&amp;")"&amp;")",""),")"))</f>
        <v>(command ".rectang"'(820 0)'(840 -681.12))</v>
      </c>
      <c r="O29" s="34">
        <f>IF(O28=")",";end",IF(AND(B29&lt;&gt;"",C29&lt;&gt;""),IF(I29&lt;&gt;0,CONCATENATE($O$7,"'("&amp;0.5*(C29+C28)/$N$6&amp;" "&amp;I29/$N$7+$N$8&amp;")",$N$8," 0",$P$7,I29,$P$7,")"),""),")"))</f>
      </c>
      <c r="P29" s="34" t="str">
        <f>IF(P28=")",";end",IF(AND(C29&lt;&gt;"",D29&lt;&gt;""),IF(J29&lt;&gt;0,CONCATENATE($O$7,"'("&amp;0.5*(C29+C28)/$N$6&amp;" "&amp;-(J29/$N$7+$N$8)&amp;")",$N$8," 0",$P$7,J29,$P$7,")"),""),")"))</f>
        <v>(command ".text" "m" '(830 -684.12)3 0"681.12")</v>
      </c>
    </row>
    <row r="30" spans="1:16" ht="17.25" thickBot="1">
      <c r="A30" s="12">
        <v>21</v>
      </c>
      <c r="B30" s="13">
        <v>15</v>
      </c>
      <c r="C30" s="14">
        <v>860</v>
      </c>
      <c r="D30" s="15">
        <v>2.07</v>
      </c>
      <c r="E30" s="15">
        <v>0</v>
      </c>
      <c r="F30" s="15">
        <v>61.38</v>
      </c>
      <c r="G30" s="15">
        <v>73.65</v>
      </c>
      <c r="H30" s="15">
        <v>-3788.63</v>
      </c>
      <c r="I30" s="14">
        <v>0</v>
      </c>
      <c r="J30" s="14">
        <v>700.3</v>
      </c>
      <c r="K30" s="1">
        <f t="shared" si="0"/>
        <v>0</v>
      </c>
      <c r="L30" s="38" t="str">
        <f t="shared" si="1"/>
        <v> (command ".rectang"'(840 0)'(860 -700.3))  (command ".text" "m" '(850 -703.3)3 0"700.3")</v>
      </c>
      <c r="M30" s="35">
        <f>IF(M29=")",";end",IF(AND(C30&lt;&gt;"",B30&lt;&gt;""),IF(I30&lt;&gt;0,$O$6&amp;"'("&amp;$C29/$N$6&amp;" "&amp;"0"&amp;")"&amp;"'("&amp;$C30/$N$6&amp;" "&amp;I30/$N$7&amp;")"&amp;")",""),")"))</f>
      </c>
      <c r="N30" s="34" t="str">
        <f>IF(N29=")",";end",IF(AND(D30&lt;&gt;"",C30&lt;&gt;""),IF(J30&lt;&gt;0,$O$6&amp;"'("&amp;$C29/$N$6&amp;" "&amp;"0"&amp;")"&amp;"'("&amp;$C30/$N$6&amp;" "&amp;-1*J30/$N$7&amp;")"&amp;")",""),")"))</f>
        <v>(command ".rectang"'(840 0)'(860 -700.3))</v>
      </c>
      <c r="O30" s="34">
        <f>IF(O29=")",";end",IF(AND(B30&lt;&gt;"",C30&lt;&gt;""),IF(I30&lt;&gt;0,CONCATENATE($O$7,"'("&amp;0.5*(C30+C29)/$N$6&amp;" "&amp;I30/$N$7+$N$8&amp;")",$N$8," 0",$P$7,I30,$P$7,")"),""),")"))</f>
      </c>
      <c r="P30" s="34" t="str">
        <f>IF(P29=")",";end",IF(AND(C30&lt;&gt;"",D30&lt;&gt;""),IF(J30&lt;&gt;0,CONCATENATE($O$7,"'("&amp;0.5*(C30+C29)/$N$6&amp;" "&amp;-(J30/$N$7+$N$8)&amp;")",$N$8," 0",$P$7,J30,$P$7,")"),""),")"))</f>
        <v>(command ".text" "m" '(850 -703.3)3 0"700.3")</v>
      </c>
    </row>
    <row r="31" spans="1:16" ht="17.25" thickBot="1">
      <c r="A31" s="12">
        <v>22</v>
      </c>
      <c r="B31" s="13">
        <v>16</v>
      </c>
      <c r="C31" s="14">
        <v>880</v>
      </c>
      <c r="D31" s="15">
        <v>20</v>
      </c>
      <c r="E31" s="15">
        <v>0</v>
      </c>
      <c r="F31" s="15">
        <v>647</v>
      </c>
      <c r="G31" s="15">
        <v>776.4</v>
      </c>
      <c r="H31" s="15">
        <v>-4565.03</v>
      </c>
      <c r="I31" s="14">
        <v>0</v>
      </c>
      <c r="J31" s="14">
        <v>776.4</v>
      </c>
      <c r="K31" s="1">
        <f t="shared" si="0"/>
        <v>0</v>
      </c>
      <c r="L31" s="38" t="str">
        <f t="shared" si="1"/>
        <v> (command ".rectang"'(860 0)'(880 -776.4))  (command ".text" "m" '(870 -779.4)3 0"776.4")</v>
      </c>
      <c r="M31" s="35">
        <f>IF(M30=")",";end",IF(AND(C31&lt;&gt;"",B31&lt;&gt;""),IF(I31&lt;&gt;0,$O$6&amp;"'("&amp;$C30/$N$6&amp;" "&amp;"0"&amp;")"&amp;"'("&amp;$C31/$N$6&amp;" "&amp;I31/$N$7&amp;")"&amp;")",""),")"))</f>
      </c>
      <c r="N31" s="34" t="str">
        <f>IF(N30=")",";end",IF(AND(D31&lt;&gt;"",C31&lt;&gt;""),IF(J31&lt;&gt;0,$O$6&amp;"'("&amp;$C30/$N$6&amp;" "&amp;"0"&amp;")"&amp;"'("&amp;$C31/$N$6&amp;" "&amp;-1*J31/$N$7&amp;")"&amp;")",""),")"))</f>
        <v>(command ".rectang"'(860 0)'(880 -776.4))</v>
      </c>
      <c r="O31" s="34">
        <f>IF(O30=")",";end",IF(AND(B31&lt;&gt;"",C31&lt;&gt;""),IF(I31&lt;&gt;0,CONCATENATE($O$7,"'("&amp;0.5*(C31+C30)/$N$6&amp;" "&amp;I31/$N$7+$N$8&amp;")",$N$8," 0",$P$7,I31,$P$7,")"),""),")"))</f>
      </c>
      <c r="P31" s="34" t="str">
        <f>IF(P30=")",";end",IF(AND(C31&lt;&gt;"",D31&lt;&gt;""),IF(J31&lt;&gt;0,CONCATENATE($O$7,"'("&amp;0.5*(C31+C30)/$N$6&amp;" "&amp;-(J31/$N$7+$N$8)&amp;")",$N$8," 0",$P$7,J31,$P$7,")"),""),")"))</f>
        <v>(command ".text" "m" '(870 -779.4)3 0"776.4")</v>
      </c>
    </row>
    <row r="32" spans="1:16" ht="17.25" thickBot="1">
      <c r="A32" s="12">
        <v>24</v>
      </c>
      <c r="B32" s="13" t="s">
        <v>22</v>
      </c>
      <c r="C32" s="14">
        <v>900</v>
      </c>
      <c r="D32" s="15">
        <v>17.07</v>
      </c>
      <c r="E32" s="15">
        <v>0</v>
      </c>
      <c r="F32" s="15">
        <v>619.64</v>
      </c>
      <c r="G32" s="15">
        <v>743.57</v>
      </c>
      <c r="H32" s="15">
        <v>-5431.3</v>
      </c>
      <c r="I32" s="14">
        <v>0</v>
      </c>
      <c r="J32" s="14">
        <v>866.28</v>
      </c>
      <c r="K32" s="1">
        <f t="shared" si="0"/>
        <v>0</v>
      </c>
      <c r="L32" s="38" t="str">
        <f t="shared" si="1"/>
        <v> (command ".rectang"'(880 0)'(900 -866.28))  (command ".text" "m" '(890 -869.28)3 0"866.28")</v>
      </c>
      <c r="M32" s="35">
        <f>IF(M31=")",";end",IF(AND(C32&lt;&gt;"",B32&lt;&gt;""),IF(I32&lt;&gt;0,$O$6&amp;"'("&amp;$C31/$N$6&amp;" "&amp;"0"&amp;")"&amp;"'("&amp;$C32/$N$6&amp;" "&amp;I32/$N$7&amp;")"&amp;")",""),")"))</f>
      </c>
      <c r="N32" s="34" t="str">
        <f>IF(N31=")",";end",IF(AND(D32&lt;&gt;"",C32&lt;&gt;""),IF(J32&lt;&gt;0,$O$6&amp;"'("&amp;$C31/$N$6&amp;" "&amp;"0"&amp;")"&amp;"'("&amp;$C32/$N$6&amp;" "&amp;-1*J32/$N$7&amp;")"&amp;")",""),")"))</f>
        <v>(command ".rectang"'(880 0)'(900 -866.28))</v>
      </c>
      <c r="O32" s="34">
        <f>IF(O31=")",";end",IF(AND(B32&lt;&gt;"",C32&lt;&gt;""),IF(I32&lt;&gt;0,CONCATENATE($O$7,"'("&amp;0.5*(C32+C31)/$N$6&amp;" "&amp;I32/$N$7+$N$8&amp;")",$N$8," 0",$P$7,I32,$P$7,")"),""),")"))</f>
      </c>
      <c r="P32" s="34" t="str">
        <f>IF(P31=")",";end",IF(AND(C32&lt;&gt;"",D32&lt;&gt;""),IF(J32&lt;&gt;0,CONCATENATE($O$7,"'("&amp;0.5*(C32+C31)/$N$6&amp;" "&amp;-(J32/$N$7+$N$8)&amp;")",$N$8," 0",$P$7,J32,$P$7,")"),""),")"))</f>
        <v>(command ".text" "m" '(890 -869.28)3 0"866.28")</v>
      </c>
    </row>
    <row r="33" spans="1:16" ht="17.25" thickBot="1">
      <c r="A33" s="12">
        <v>25</v>
      </c>
      <c r="B33" s="13">
        <v>17</v>
      </c>
      <c r="C33" s="14">
        <v>920</v>
      </c>
      <c r="D33" s="15">
        <v>20</v>
      </c>
      <c r="E33" s="15">
        <v>0</v>
      </c>
      <c r="F33" s="15">
        <v>778</v>
      </c>
      <c r="G33" s="15">
        <v>933.6</v>
      </c>
      <c r="H33" s="15">
        <v>-6364.9</v>
      </c>
      <c r="I33" s="14">
        <v>0</v>
      </c>
      <c r="J33" s="14">
        <v>933.6</v>
      </c>
      <c r="K33" s="1">
        <f t="shared" si="0"/>
        <v>0</v>
      </c>
      <c r="L33" s="38" t="str">
        <f t="shared" si="1"/>
        <v> (command ".rectang"'(900 0)'(920 -933.6))  (command ".text" "m" '(910 -936.6)3 0"933.6")</v>
      </c>
      <c r="M33" s="35">
        <f>IF(M32=")",";end",IF(AND(C33&lt;&gt;"",B33&lt;&gt;""),IF(I33&lt;&gt;0,$O$6&amp;"'("&amp;$C32/$N$6&amp;" "&amp;"0"&amp;")"&amp;"'("&amp;$C33/$N$6&amp;" "&amp;I33/$N$7&amp;")"&amp;")",""),")"))</f>
      </c>
      <c r="N33" s="34" t="str">
        <f>IF(N32=")",";end",IF(AND(D33&lt;&gt;"",C33&lt;&gt;""),IF(J33&lt;&gt;0,$O$6&amp;"'("&amp;$C32/$N$6&amp;" "&amp;"0"&amp;")"&amp;"'("&amp;$C33/$N$6&amp;" "&amp;-1*J33/$N$7&amp;")"&amp;")",""),")"))</f>
        <v>(command ".rectang"'(900 0)'(920 -933.6))</v>
      </c>
      <c r="O33" s="34">
        <f>IF(O32=")",";end",IF(AND(B33&lt;&gt;"",C33&lt;&gt;""),IF(I33&lt;&gt;0,CONCATENATE($O$7,"'("&amp;0.5*(C33+C32)/$N$6&amp;" "&amp;I33/$N$7+$N$8&amp;")",$N$8," 0",$P$7,I33,$P$7,")"),""),")"))</f>
      </c>
      <c r="P33" s="34" t="str">
        <f>IF(P32=")",";end",IF(AND(C33&lt;&gt;"",D33&lt;&gt;""),IF(J33&lt;&gt;0,CONCATENATE($O$7,"'("&amp;0.5*(C33+C32)/$N$6&amp;" "&amp;-(J33/$N$7+$N$8)&amp;")",$N$8," 0",$P$7,J33,$P$7,")"),""),")"))</f>
        <v>(command ".text" "m" '(910 -936.6)3 0"933.6")</v>
      </c>
    </row>
    <row r="34" spans="1:16" ht="17.25" thickBot="1">
      <c r="A34" s="12">
        <v>26</v>
      </c>
      <c r="B34" s="13">
        <v>18</v>
      </c>
      <c r="C34" s="14">
        <v>940</v>
      </c>
      <c r="D34" s="15">
        <v>20</v>
      </c>
      <c r="E34" s="15">
        <v>0</v>
      </c>
      <c r="F34" s="15">
        <v>826.2</v>
      </c>
      <c r="G34" s="15">
        <v>991.44</v>
      </c>
      <c r="H34" s="15">
        <v>-7356.34</v>
      </c>
      <c r="I34" s="14">
        <v>0</v>
      </c>
      <c r="J34" s="14">
        <v>991.44</v>
      </c>
      <c r="K34" s="1">
        <f t="shared" si="0"/>
        <v>0</v>
      </c>
      <c r="L34" s="38" t="str">
        <f t="shared" si="1"/>
        <v> (command ".rectang"'(920 0)'(940 -991.44))  (command ".text" "m" '(930 -994.44)3 0"991.44")</v>
      </c>
      <c r="M34" s="35">
        <f>IF(M33=")",";end",IF(AND(C34&lt;&gt;"",B34&lt;&gt;""),IF(I34&lt;&gt;0,$O$6&amp;"'("&amp;$C33/$N$6&amp;" "&amp;"0"&amp;")"&amp;"'("&amp;$C34/$N$6&amp;" "&amp;I34/$N$7&amp;")"&amp;")",""),")"))</f>
      </c>
      <c r="N34" s="34" t="str">
        <f>IF(N33=")",";end",IF(AND(D34&lt;&gt;"",C34&lt;&gt;""),IF(J34&lt;&gt;0,$O$6&amp;"'("&amp;$C33/$N$6&amp;" "&amp;"0"&amp;")"&amp;"'("&amp;$C34/$N$6&amp;" "&amp;-1*J34/$N$7&amp;")"&amp;")",""),")"))</f>
        <v>(command ".rectang"'(920 0)'(940 -991.44))</v>
      </c>
      <c r="O34" s="34">
        <f>IF(O33=")",";end",IF(AND(B34&lt;&gt;"",C34&lt;&gt;""),IF(I34&lt;&gt;0,CONCATENATE($O$7,"'("&amp;0.5*(C34+C33)/$N$6&amp;" "&amp;I34/$N$7+$N$8&amp;")",$N$8," 0",$P$7,I34,$P$7,")"),""),")"))</f>
      </c>
      <c r="P34" s="34" t="str">
        <f>IF(P33=")",";end",IF(AND(C34&lt;&gt;"",D34&lt;&gt;""),IF(J34&lt;&gt;0,CONCATENATE($O$7,"'("&amp;0.5*(C34+C33)/$N$6&amp;" "&amp;-(J34/$N$7+$N$8)&amp;")",$N$8," 0",$P$7,J34,$P$7,")"),""),")"))</f>
        <v>(command ".text" "m" '(930 -994.44)3 0"991.44")</v>
      </c>
    </row>
    <row r="35" spans="1:16" ht="17.25" thickBot="1">
      <c r="A35" s="12">
        <v>27</v>
      </c>
      <c r="B35" s="13">
        <v>19</v>
      </c>
      <c r="C35" s="14">
        <v>960</v>
      </c>
      <c r="D35" s="15">
        <v>20</v>
      </c>
      <c r="E35" s="15">
        <v>0</v>
      </c>
      <c r="F35" s="15">
        <v>836.2</v>
      </c>
      <c r="G35" s="15">
        <v>1003.44</v>
      </c>
      <c r="H35" s="15">
        <v>-8359.78</v>
      </c>
      <c r="I35" s="14">
        <v>0</v>
      </c>
      <c r="J35" s="14">
        <v>1003.44</v>
      </c>
      <c r="K35" s="1">
        <f t="shared" si="0"/>
        <v>0</v>
      </c>
      <c r="L35" s="38" t="str">
        <f t="shared" si="1"/>
        <v> (command ".rectang"'(940 0)'(960 -1003.44))  (command ".text" "m" '(950 -1006.44)3 0"1003.44")</v>
      </c>
      <c r="M35" s="35">
        <f>IF(M34=")",";end",IF(AND(C35&lt;&gt;"",B35&lt;&gt;""),IF(I35&lt;&gt;0,$O$6&amp;"'("&amp;$C34/$N$6&amp;" "&amp;"0"&amp;")"&amp;"'("&amp;$C35/$N$6&amp;" "&amp;I35/$N$7&amp;")"&amp;")",""),")"))</f>
      </c>
      <c r="N35" s="34" t="str">
        <f>IF(N34=")",";end",IF(AND(D35&lt;&gt;"",C35&lt;&gt;""),IF(J35&lt;&gt;0,$O$6&amp;"'("&amp;$C34/$N$6&amp;" "&amp;"0"&amp;")"&amp;"'("&amp;$C35/$N$6&amp;" "&amp;-1*J35/$N$7&amp;")"&amp;")",""),")"))</f>
        <v>(command ".rectang"'(940 0)'(960 -1003.44))</v>
      </c>
      <c r="O35" s="34">
        <f>IF(O34=")",";end",IF(AND(B35&lt;&gt;"",C35&lt;&gt;""),IF(I35&lt;&gt;0,CONCATENATE($O$7,"'("&amp;0.5*(C35+C34)/$N$6&amp;" "&amp;I35/$N$7+$N$8&amp;")",$N$8," 0",$P$7,I35,$P$7,")"),""),")"))</f>
      </c>
      <c r="P35" s="34" t="str">
        <f>IF(P34=")",";end",IF(AND(C35&lt;&gt;"",D35&lt;&gt;""),IF(J35&lt;&gt;0,CONCATENATE($O$7,"'("&amp;0.5*(C35+C34)/$N$6&amp;" "&amp;-(J35/$N$7+$N$8)&amp;")",$N$8," 0",$P$7,J35,$P$7,")"),""),")"))</f>
        <v>(command ".text" "m" '(950 -1006.44)3 0"1003.44")</v>
      </c>
    </row>
    <row r="36" spans="1:16" ht="17.25" thickBot="1">
      <c r="A36" s="12">
        <v>28</v>
      </c>
      <c r="B36" s="13">
        <v>20</v>
      </c>
      <c r="C36" s="14">
        <v>980</v>
      </c>
      <c r="D36" s="15">
        <v>20</v>
      </c>
      <c r="E36" s="15">
        <v>0</v>
      </c>
      <c r="F36" s="15">
        <v>814.9</v>
      </c>
      <c r="G36" s="15">
        <v>977.88</v>
      </c>
      <c r="H36" s="15">
        <v>-9337.66</v>
      </c>
      <c r="I36" s="14">
        <v>0</v>
      </c>
      <c r="J36" s="14">
        <v>977.88</v>
      </c>
      <c r="K36" s="1">
        <f t="shared" si="0"/>
        <v>0</v>
      </c>
      <c r="L36" s="38" t="str">
        <f t="shared" si="1"/>
        <v> (command ".rectang"'(960 0)'(980 -977.88))  (command ".text" "m" '(970 -980.88)3 0"977.88")</v>
      </c>
      <c r="M36" s="35">
        <f>IF(M35=")",";end",IF(AND(C36&lt;&gt;"",B36&lt;&gt;""),IF(I36&lt;&gt;0,$O$6&amp;"'("&amp;$C35/$N$6&amp;" "&amp;"0"&amp;")"&amp;"'("&amp;$C36/$N$6&amp;" "&amp;I36/$N$7&amp;")"&amp;")",""),")"))</f>
      </c>
      <c r="N36" s="34" t="str">
        <f>IF(N35=")",";end",IF(AND(D36&lt;&gt;"",C36&lt;&gt;""),IF(J36&lt;&gt;0,$O$6&amp;"'("&amp;$C35/$N$6&amp;" "&amp;"0"&amp;")"&amp;"'("&amp;$C36/$N$6&amp;" "&amp;-1*J36/$N$7&amp;")"&amp;")",""),")"))</f>
        <v>(command ".rectang"'(960 0)'(980 -977.88))</v>
      </c>
      <c r="O36" s="34">
        <f>IF(O35=")",";end",IF(AND(B36&lt;&gt;"",C36&lt;&gt;""),IF(I36&lt;&gt;0,CONCATENATE($O$7,"'("&amp;0.5*(C36+C35)/$N$6&amp;" "&amp;I36/$N$7+$N$8&amp;")",$N$8," 0",$P$7,I36,$P$7,")"),""),")"))</f>
      </c>
      <c r="P36" s="34" t="str">
        <f>IF(P35=")",";end",IF(AND(C36&lt;&gt;"",D36&lt;&gt;""),IF(J36&lt;&gt;0,CONCATENATE($O$7,"'("&amp;0.5*(C36+C35)/$N$6&amp;" "&amp;-(J36/$N$7+$N$8)&amp;")",$N$8," 0",$P$7,J36,$P$7,")"),""),")"))</f>
        <v>(command ".text" "m" '(970 -980.88)3 0"977.88")</v>
      </c>
    </row>
    <row r="37" spans="1:16" ht="17.25" thickBot="1">
      <c r="A37" s="12">
        <v>29</v>
      </c>
      <c r="B37" s="13" t="s">
        <v>23</v>
      </c>
      <c r="C37" s="14">
        <v>1000</v>
      </c>
      <c r="D37" s="15">
        <v>20</v>
      </c>
      <c r="E37" s="15">
        <v>0</v>
      </c>
      <c r="F37" s="15">
        <v>783.7</v>
      </c>
      <c r="G37" s="15">
        <v>940.44</v>
      </c>
      <c r="H37" s="15">
        <v>-10278.1</v>
      </c>
      <c r="I37" s="14">
        <v>0</v>
      </c>
      <c r="J37" s="14">
        <v>940.44</v>
      </c>
      <c r="K37" s="1">
        <f t="shared" si="0"/>
        <v>0</v>
      </c>
      <c r="L37" s="38" t="str">
        <f t="shared" si="1"/>
        <v> (command ".rectang"'(980 0)'(1000 -940.44))  (command ".text" "m" '(990 -943.44)3 0"940.44")</v>
      </c>
      <c r="M37" s="35">
        <f>IF(M36=")",";end",IF(AND(C37&lt;&gt;"",B37&lt;&gt;""),IF(I37&lt;&gt;0,$O$6&amp;"'("&amp;$C36/$N$6&amp;" "&amp;"0"&amp;")"&amp;"'("&amp;$C37/$N$6&amp;" "&amp;I37/$N$7&amp;")"&amp;")",""),")"))</f>
      </c>
      <c r="N37" s="34" t="str">
        <f>IF(N36=")",";end",IF(AND(D37&lt;&gt;"",C37&lt;&gt;""),IF(J37&lt;&gt;0,$O$6&amp;"'("&amp;$C36/$N$6&amp;" "&amp;"0"&amp;")"&amp;"'("&amp;$C37/$N$6&amp;" "&amp;-1*J37/$N$7&amp;")"&amp;")",""),")"))</f>
        <v>(command ".rectang"'(980 0)'(1000 -940.44))</v>
      </c>
      <c r="O37" s="34">
        <f>IF(O36=")",";end",IF(AND(B37&lt;&gt;"",C37&lt;&gt;""),IF(I37&lt;&gt;0,CONCATENATE($O$7,"'("&amp;0.5*(C37+C36)/$N$6&amp;" "&amp;I37/$N$7+$N$8&amp;")",$N$8," 0",$P$7,I37,$P$7,")"),""),")"))</f>
      </c>
      <c r="P37" s="34" t="str">
        <f>IF(P36=")",";end",IF(AND(C37&lt;&gt;"",D37&lt;&gt;""),IF(J37&lt;&gt;0,CONCATENATE($O$7,"'("&amp;0.5*(C37+C36)/$N$6&amp;" "&amp;-(J37/$N$7+$N$8)&amp;")",$N$8," 0",$P$7,J37,$P$7,")"),""),")"))</f>
        <v>(command ".text" "m" '(990 -943.44)3 0"940.44")</v>
      </c>
    </row>
    <row r="38" spans="1:16" ht="17.25" thickBot="1">
      <c r="A38" s="12">
        <v>30</v>
      </c>
      <c r="B38" s="13">
        <v>21</v>
      </c>
      <c r="C38" s="14">
        <v>1020</v>
      </c>
      <c r="D38" s="15">
        <v>20</v>
      </c>
      <c r="E38" s="15">
        <v>0</v>
      </c>
      <c r="F38" s="15">
        <v>732.3</v>
      </c>
      <c r="G38" s="15">
        <v>878.76</v>
      </c>
      <c r="H38" s="15">
        <v>-11156.86</v>
      </c>
      <c r="I38" s="14">
        <v>0</v>
      </c>
      <c r="J38" s="14">
        <v>878.76</v>
      </c>
      <c r="K38" s="1">
        <f t="shared" si="0"/>
        <v>0</v>
      </c>
      <c r="L38" s="38" t="str">
        <f t="shared" si="1"/>
        <v> (command ".rectang"'(1000 0)'(1020 -878.76))  (command ".text" "m" '(1010 -881.76)3 0"878.76")</v>
      </c>
      <c r="M38" s="35">
        <f>IF(M37=")",";end",IF(AND(C38&lt;&gt;"",B38&lt;&gt;""),IF(I38&lt;&gt;0,$O$6&amp;"'("&amp;$C37/$N$6&amp;" "&amp;"0"&amp;")"&amp;"'("&amp;$C38/$N$6&amp;" "&amp;I38/$N$7&amp;")"&amp;")",""),")"))</f>
      </c>
      <c r="N38" s="34" t="str">
        <f>IF(N37=")",";end",IF(AND(D38&lt;&gt;"",C38&lt;&gt;""),IF(J38&lt;&gt;0,$O$6&amp;"'("&amp;$C37/$N$6&amp;" "&amp;"0"&amp;")"&amp;"'("&amp;$C38/$N$6&amp;" "&amp;-1*J38/$N$7&amp;")"&amp;")",""),")"))</f>
        <v>(command ".rectang"'(1000 0)'(1020 -878.76))</v>
      </c>
      <c r="O38" s="34">
        <f>IF(O37=")",";end",IF(AND(B38&lt;&gt;"",C38&lt;&gt;""),IF(I38&lt;&gt;0,CONCATENATE($O$7,"'("&amp;0.5*(C38+C37)/$N$6&amp;" "&amp;I38/$N$7+$N$8&amp;")",$N$8," 0",$P$7,I38,$P$7,")"),""),")"))</f>
      </c>
      <c r="P38" s="34" t="str">
        <f>IF(P37=")",";end",IF(AND(C38&lt;&gt;"",D38&lt;&gt;""),IF(J38&lt;&gt;0,CONCATENATE($O$7,"'("&amp;0.5*(C38+C37)/$N$6&amp;" "&amp;-(J38/$N$7+$N$8)&amp;")",$N$8," 0",$P$7,J38,$P$7,")"),""),")"))</f>
        <v>(command ".text" "m" '(1010 -881.76)3 0"878.76")</v>
      </c>
    </row>
    <row r="39" spans="1:16" ht="17.25" thickBot="1">
      <c r="A39" s="12">
        <v>31</v>
      </c>
      <c r="B39" s="13">
        <v>22</v>
      </c>
      <c r="C39" s="14">
        <v>1040</v>
      </c>
      <c r="D39" s="15">
        <v>20</v>
      </c>
      <c r="E39" s="15">
        <v>0</v>
      </c>
      <c r="F39" s="15">
        <v>666.3</v>
      </c>
      <c r="G39" s="15">
        <v>799.56</v>
      </c>
      <c r="H39" s="15">
        <v>-11956.42</v>
      </c>
      <c r="I39" s="14">
        <v>0</v>
      </c>
      <c r="J39" s="14">
        <v>799.56</v>
      </c>
      <c r="K39" s="1">
        <f t="shared" si="0"/>
        <v>0</v>
      </c>
      <c r="L39" s="38" t="str">
        <f t="shared" si="1"/>
        <v> (command ".rectang"'(1020 0)'(1040 -799.56))  (command ".text" "m" '(1030 -802.56)3 0"799.56")</v>
      </c>
      <c r="M39" s="35">
        <f>IF(M38=")",";end",IF(AND(C39&lt;&gt;"",B39&lt;&gt;""),IF(I39&lt;&gt;0,$O$6&amp;"'("&amp;$C38/$N$6&amp;" "&amp;"0"&amp;")"&amp;"'("&amp;$C39/$N$6&amp;" "&amp;I39/$N$7&amp;")"&amp;")",""),")"))</f>
      </c>
      <c r="N39" s="34" t="str">
        <f>IF(N38=")",";end",IF(AND(D39&lt;&gt;"",C39&lt;&gt;""),IF(J39&lt;&gt;0,$O$6&amp;"'("&amp;$C38/$N$6&amp;" "&amp;"0"&amp;")"&amp;"'("&amp;$C39/$N$6&amp;" "&amp;-1*J39/$N$7&amp;")"&amp;")",""),")"))</f>
        <v>(command ".rectang"'(1020 0)'(1040 -799.56))</v>
      </c>
      <c r="O39" s="34">
        <f>IF(O38=")",";end",IF(AND(B39&lt;&gt;"",C39&lt;&gt;""),IF(I39&lt;&gt;0,CONCATENATE($O$7,"'("&amp;0.5*(C39+C38)/$N$6&amp;" "&amp;I39/$N$7+$N$8&amp;")",$N$8," 0",$P$7,I39,$P$7,")"),""),")"))</f>
      </c>
      <c r="P39" s="34" t="str">
        <f>IF(P38=")",";end",IF(AND(C39&lt;&gt;"",D39&lt;&gt;""),IF(J39&lt;&gt;0,CONCATENATE($O$7,"'("&amp;0.5*(C39+C38)/$N$6&amp;" "&amp;-(J39/$N$7+$N$8)&amp;")",$N$8," 0",$P$7,J39,$P$7,")"),""),")"))</f>
        <v>(command ".text" "m" '(1030 -802.56)3 0"799.56")</v>
      </c>
    </row>
    <row r="40" spans="1:16" ht="17.25" thickBot="1">
      <c r="A40" s="12">
        <v>33</v>
      </c>
      <c r="B40" s="13">
        <v>23</v>
      </c>
      <c r="C40" s="14">
        <v>1060</v>
      </c>
      <c r="D40" s="15">
        <v>9.14</v>
      </c>
      <c r="E40" s="15">
        <v>0</v>
      </c>
      <c r="F40" s="15">
        <v>231.33</v>
      </c>
      <c r="G40" s="15">
        <v>277.6</v>
      </c>
      <c r="H40" s="15">
        <v>-12614.1</v>
      </c>
      <c r="I40" s="14">
        <v>0</v>
      </c>
      <c r="J40" s="14">
        <v>657.68</v>
      </c>
      <c r="K40" s="1">
        <f t="shared" si="0"/>
        <v>0</v>
      </c>
      <c r="L40" s="38" t="str">
        <f t="shared" si="1"/>
        <v> (command ".rectang"'(1040 0)'(1060 -657.68))  (command ".text" "m" '(1050 -660.68)3 0"657.68")</v>
      </c>
      <c r="M40" s="35">
        <f>IF(M39=")",";end",IF(AND(C40&lt;&gt;"",B40&lt;&gt;""),IF(I40&lt;&gt;0,$O$6&amp;"'("&amp;$C39/$N$6&amp;" "&amp;"0"&amp;")"&amp;"'("&amp;$C40/$N$6&amp;" "&amp;I40/$N$7&amp;")"&amp;")",""),")"))</f>
      </c>
      <c r="N40" s="34" t="str">
        <f>IF(N39=")",";end",IF(AND(D40&lt;&gt;"",C40&lt;&gt;""),IF(J40&lt;&gt;0,$O$6&amp;"'("&amp;$C39/$N$6&amp;" "&amp;"0"&amp;")"&amp;"'("&amp;$C40/$N$6&amp;" "&amp;-1*J40/$N$7&amp;")"&amp;")",""),")"))</f>
        <v>(command ".rectang"'(1040 0)'(1060 -657.68))</v>
      </c>
      <c r="O40" s="34">
        <f>IF(O39=")",";end",IF(AND(B40&lt;&gt;"",C40&lt;&gt;""),IF(I40&lt;&gt;0,CONCATENATE($O$7,"'("&amp;0.5*(C40+C39)/$N$6&amp;" "&amp;I40/$N$7+$N$8&amp;")",$N$8," 0",$P$7,I40,$P$7,")"),""),")"))</f>
      </c>
      <c r="P40" s="34" t="str">
        <f>IF(P39=")",";end",IF(AND(C40&lt;&gt;"",D40&lt;&gt;""),IF(J40&lt;&gt;0,CONCATENATE($O$7,"'("&amp;0.5*(C40+C39)/$N$6&amp;" "&amp;-(J40/$N$7+$N$8)&amp;")",$N$8," 0",$P$7,J40,$P$7,")"),""),")"))</f>
        <v>(command ".text" "m" '(1050 -660.68)3 0"657.68")</v>
      </c>
    </row>
    <row r="41" spans="1:16" ht="17.25" thickBot="1">
      <c r="A41" s="12">
        <v>34</v>
      </c>
      <c r="B41" s="13">
        <v>24</v>
      </c>
      <c r="C41" s="14">
        <v>1080</v>
      </c>
      <c r="D41" s="15">
        <v>20</v>
      </c>
      <c r="E41" s="15">
        <v>0</v>
      </c>
      <c r="F41" s="15">
        <v>407.3</v>
      </c>
      <c r="G41" s="15">
        <v>488.76</v>
      </c>
      <c r="H41" s="15">
        <v>-13102.86</v>
      </c>
      <c r="I41" s="14">
        <v>0</v>
      </c>
      <c r="J41" s="14">
        <v>488.76</v>
      </c>
      <c r="K41" s="1">
        <f t="shared" si="0"/>
        <v>0</v>
      </c>
      <c r="L41" s="38" t="str">
        <f t="shared" si="1"/>
        <v> (command ".rectang"'(1060 0)'(1080 -488.76))  (command ".text" "m" '(1070 -491.76)3 0"488.76")</v>
      </c>
      <c r="M41" s="35">
        <f>IF(M40=")",";end",IF(AND(C41&lt;&gt;"",B41&lt;&gt;""),IF(I41&lt;&gt;0,$O$6&amp;"'("&amp;$C40/$N$6&amp;" "&amp;"0"&amp;")"&amp;"'("&amp;$C41/$N$6&amp;" "&amp;I41/$N$7&amp;")"&amp;")",""),")"))</f>
      </c>
      <c r="N41" s="34" t="str">
        <f>IF(N40=")",";end",IF(AND(D41&lt;&gt;"",C41&lt;&gt;""),IF(J41&lt;&gt;0,$O$6&amp;"'("&amp;$C40/$N$6&amp;" "&amp;"0"&amp;")"&amp;"'("&amp;$C41/$N$6&amp;" "&amp;-1*J41/$N$7&amp;")"&amp;")",""),")"))</f>
        <v>(command ".rectang"'(1060 0)'(1080 -488.76))</v>
      </c>
      <c r="O41" s="34">
        <f>IF(O40=")",";end",IF(AND(B41&lt;&gt;"",C41&lt;&gt;""),IF(I41&lt;&gt;0,CONCATENATE($O$7,"'("&amp;0.5*(C41+C40)/$N$6&amp;" "&amp;I41/$N$7+$N$8&amp;")",$N$8," 0",$P$7,I41,$P$7,")"),""),")"))</f>
      </c>
      <c r="P41" s="34" t="str">
        <f>IF(P40=")",";end",IF(AND(C41&lt;&gt;"",D41&lt;&gt;""),IF(J41&lt;&gt;0,CONCATENATE($O$7,"'("&amp;0.5*(C41+C40)/$N$6&amp;" "&amp;-(J41/$N$7+$N$8)&amp;")",$N$8," 0",$P$7,J41,$P$7,")"),""),")"))</f>
        <v>(command ".text" "m" '(1070 -491.76)3 0"488.76")</v>
      </c>
    </row>
    <row r="42" spans="1:16" ht="17.25" thickBot="1">
      <c r="A42" s="12">
        <v>35</v>
      </c>
      <c r="B42" s="13" t="s">
        <v>24</v>
      </c>
      <c r="C42" s="14">
        <v>1100</v>
      </c>
      <c r="D42" s="15">
        <v>20</v>
      </c>
      <c r="E42" s="15">
        <v>0</v>
      </c>
      <c r="F42" s="15">
        <v>275.1</v>
      </c>
      <c r="G42" s="15">
        <v>330.12</v>
      </c>
      <c r="H42" s="15">
        <v>-13432.98</v>
      </c>
      <c r="I42" s="14">
        <v>0</v>
      </c>
      <c r="J42" s="14">
        <v>330.12</v>
      </c>
      <c r="K42" s="1">
        <f t="shared" si="0"/>
        <v>0</v>
      </c>
      <c r="L42" s="38" t="str">
        <f t="shared" si="1"/>
        <v> (command ".rectang"'(1080 0)'(1100 -330.12))  (command ".text" "m" '(1090 -333.12)3 0"330.12")</v>
      </c>
      <c r="M42" s="35">
        <f>IF(M41=")",";end",IF(AND(C42&lt;&gt;"",B42&lt;&gt;""),IF(I42&lt;&gt;0,$O$6&amp;"'("&amp;$C41/$N$6&amp;" "&amp;"0"&amp;")"&amp;"'("&amp;$C42/$N$6&amp;" "&amp;I42/$N$7&amp;")"&amp;")",""),")"))</f>
      </c>
      <c r="N42" s="34" t="str">
        <f>IF(N41=")",";end",IF(AND(D42&lt;&gt;"",C42&lt;&gt;""),IF(J42&lt;&gt;0,$O$6&amp;"'("&amp;$C41/$N$6&amp;" "&amp;"0"&amp;")"&amp;"'("&amp;$C42/$N$6&amp;" "&amp;-1*J42/$N$7&amp;")"&amp;")",""),")"))</f>
        <v>(command ".rectang"'(1080 0)'(1100 -330.12))</v>
      </c>
      <c r="O42" s="34">
        <f>IF(O41=")",";end",IF(AND(B42&lt;&gt;"",C42&lt;&gt;""),IF(I42&lt;&gt;0,CONCATENATE($O$7,"'("&amp;0.5*(C42+C41)/$N$6&amp;" "&amp;I42/$N$7+$N$8&amp;")",$N$8," 0",$P$7,I42,$P$7,")"),""),")"))</f>
      </c>
      <c r="P42" s="34" t="str">
        <f>IF(P41=")",";end",IF(AND(C42&lt;&gt;"",D42&lt;&gt;""),IF(J42&lt;&gt;0,CONCATENATE($O$7,"'("&amp;0.5*(C42+C41)/$N$6&amp;" "&amp;-(J42/$N$7+$N$8)&amp;")",$N$8," 0",$P$7,J42,$P$7,")"),""),")"))</f>
        <v>(command ".text" "m" '(1090 -333.12)3 0"330.12")</v>
      </c>
    </row>
    <row r="43" spans="1:16" ht="17.25" thickBot="1">
      <c r="A43" s="12">
        <v>36</v>
      </c>
      <c r="B43" s="13">
        <v>25</v>
      </c>
      <c r="C43" s="14">
        <v>1120</v>
      </c>
      <c r="D43" s="15">
        <v>20</v>
      </c>
      <c r="E43" s="15">
        <v>0</v>
      </c>
      <c r="F43" s="15">
        <v>149.9</v>
      </c>
      <c r="G43" s="15">
        <v>179.88</v>
      </c>
      <c r="H43" s="15">
        <v>-13612.86</v>
      </c>
      <c r="I43" s="14">
        <v>0</v>
      </c>
      <c r="J43" s="14">
        <v>179.88</v>
      </c>
      <c r="K43" s="1">
        <f t="shared" si="0"/>
        <v>0</v>
      </c>
      <c r="L43" s="38" t="str">
        <f t="shared" si="1"/>
        <v> (command ".rectang"'(1100 0)'(1120 -179.88))  (command ".text" "m" '(1110 -182.88)3 0"179.88")</v>
      </c>
      <c r="M43" s="35">
        <f>IF(M42=")",";end",IF(AND(C43&lt;&gt;"",B43&lt;&gt;""),IF(I43&lt;&gt;0,$O$6&amp;"'("&amp;$C42/$N$6&amp;" "&amp;"0"&amp;")"&amp;"'("&amp;$C43/$N$6&amp;" "&amp;I43/$N$7&amp;")"&amp;")",""),")"))</f>
      </c>
      <c r="N43" s="34" t="str">
        <f>IF(N42=")",";end",IF(AND(D43&lt;&gt;"",C43&lt;&gt;""),IF(J43&lt;&gt;0,$O$6&amp;"'("&amp;$C42/$N$6&amp;" "&amp;"0"&amp;")"&amp;"'("&amp;$C43/$N$6&amp;" "&amp;-1*J43/$N$7&amp;")"&amp;")",""),")"))</f>
        <v>(command ".rectang"'(1100 0)'(1120 -179.88))</v>
      </c>
      <c r="O43" s="34">
        <f>IF(O42=")",";end",IF(AND(B43&lt;&gt;"",C43&lt;&gt;""),IF(I43&lt;&gt;0,CONCATENATE($O$7,"'("&amp;0.5*(C43+C42)/$N$6&amp;" "&amp;I43/$N$7+$N$8&amp;")",$N$8," 0",$P$7,I43,$P$7,")"),""),")"))</f>
      </c>
      <c r="P43" s="34" t="str">
        <f>IF(P42=")",";end",IF(AND(C43&lt;&gt;"",D43&lt;&gt;""),IF(J43&lt;&gt;0,CONCATENATE($O$7,"'("&amp;0.5*(C43+C42)/$N$6&amp;" "&amp;-(J43/$N$7+$N$8)&amp;")",$N$8," 0",$P$7,J43,$P$7,")"),""),")"))</f>
        <v>(command ".text" "m" '(1110 -182.88)3 0"179.88")</v>
      </c>
    </row>
    <row r="44" spans="1:16" ht="17.25" thickBot="1">
      <c r="A44" s="12">
        <v>37</v>
      </c>
      <c r="B44" s="13">
        <v>26</v>
      </c>
      <c r="C44" s="14">
        <v>1140</v>
      </c>
      <c r="D44" s="15">
        <v>20</v>
      </c>
      <c r="E44" s="15">
        <v>0.5</v>
      </c>
      <c r="F44" s="15">
        <v>51.5</v>
      </c>
      <c r="G44" s="15">
        <v>61.8</v>
      </c>
      <c r="H44" s="15">
        <v>-13674.16</v>
      </c>
      <c r="I44" s="14">
        <v>0.5</v>
      </c>
      <c r="J44" s="14">
        <v>61.8</v>
      </c>
      <c r="K44" s="1">
        <f t="shared" si="0"/>
        <v>0</v>
      </c>
      <c r="L44" s="38" t="str">
        <f t="shared" si="1"/>
        <v>(command ".rectang"'(1120 0)'(1140 0.5)) (command ".rectang"'(1120 0)'(1140 -61.8)) (command ".text" "m" '(1130 3.5)3 0"0.5") (command ".text" "m" '(1130 -64.8)3 0"61.8")</v>
      </c>
      <c r="M44" s="35" t="str">
        <f>IF(M43=")",";end",IF(AND(C44&lt;&gt;"",B44&lt;&gt;""),IF(I44&lt;&gt;0,$O$6&amp;"'("&amp;$C43/$N$6&amp;" "&amp;"0"&amp;")"&amp;"'("&amp;$C44/$N$6&amp;" "&amp;I44/$N$7&amp;")"&amp;")",""),")"))</f>
        <v>(command ".rectang"'(1120 0)'(1140 0.5))</v>
      </c>
      <c r="N44" s="34" t="str">
        <f>IF(N43=")",";end",IF(AND(D44&lt;&gt;"",C44&lt;&gt;""),IF(J44&lt;&gt;0,$O$6&amp;"'("&amp;$C43/$N$6&amp;" "&amp;"0"&amp;")"&amp;"'("&amp;$C44/$N$6&amp;" "&amp;-1*J44/$N$7&amp;")"&amp;")",""),")"))</f>
        <v>(command ".rectang"'(1120 0)'(1140 -61.8))</v>
      </c>
      <c r="O44" s="34" t="str">
        <f>IF(O43=")",";end",IF(AND(B44&lt;&gt;"",C44&lt;&gt;""),IF(I44&lt;&gt;0,CONCATENATE($O$7,"'("&amp;0.5*(C44+C43)/$N$6&amp;" "&amp;I44/$N$7+$N$8&amp;")",$N$8," 0",$P$7,I44,$P$7,")"),""),")"))</f>
        <v>(command ".text" "m" '(1130 3.5)3 0"0.5")</v>
      </c>
      <c r="P44" s="34" t="str">
        <f>IF(P43=")",";end",IF(AND(C44&lt;&gt;"",D44&lt;&gt;""),IF(J44&lt;&gt;0,CONCATENATE($O$7,"'("&amp;0.5*(C44+C43)/$N$6&amp;" "&amp;-(J44/$N$7+$N$8)&amp;")",$N$8," 0",$P$7,J44,$P$7,")"),""),")"))</f>
        <v>(command ".text" "m" '(1130 -64.8)3 0"61.8")</v>
      </c>
    </row>
    <row r="45" spans="1:16" ht="17.25" thickBot="1">
      <c r="A45" s="12">
        <v>38</v>
      </c>
      <c r="B45" s="13">
        <v>27</v>
      </c>
      <c r="C45" s="14">
        <v>1160</v>
      </c>
      <c r="D45" s="15">
        <v>20</v>
      </c>
      <c r="E45" s="15">
        <v>8.9</v>
      </c>
      <c r="F45" s="15">
        <v>9.7</v>
      </c>
      <c r="G45" s="15">
        <v>11.64</v>
      </c>
      <c r="H45" s="15">
        <v>-13676.9</v>
      </c>
      <c r="I45" s="14">
        <v>8.9</v>
      </c>
      <c r="J45" s="14">
        <v>11.64</v>
      </c>
      <c r="K45" s="1">
        <f t="shared" si="0"/>
        <v>0</v>
      </c>
      <c r="L45" s="38" t="str">
        <f t="shared" si="1"/>
        <v>(command ".rectang"'(1140 0)'(1160 8.9)) (command ".rectang"'(1140 0)'(1160 -11.64)) (command ".text" "m" '(1150 11.9)3 0"8.9") (command ".text" "m" '(1150 -14.64)3 0"11.64")</v>
      </c>
      <c r="M45" s="35" t="str">
        <f>IF(M44=")",";end",IF(AND(C45&lt;&gt;"",B45&lt;&gt;""),IF(I45&lt;&gt;0,$O$6&amp;"'("&amp;$C44/$N$6&amp;" "&amp;"0"&amp;")"&amp;"'("&amp;$C45/$N$6&amp;" "&amp;I45/$N$7&amp;")"&amp;")",""),")"))</f>
        <v>(command ".rectang"'(1140 0)'(1160 8.9))</v>
      </c>
      <c r="N45" s="34" t="str">
        <f>IF(N44=")",";end",IF(AND(D45&lt;&gt;"",C45&lt;&gt;""),IF(J45&lt;&gt;0,$O$6&amp;"'("&amp;$C44/$N$6&amp;" "&amp;"0"&amp;")"&amp;"'("&amp;$C45/$N$6&amp;" "&amp;-1*J45/$N$7&amp;")"&amp;")",""),")"))</f>
        <v>(command ".rectang"'(1140 0)'(1160 -11.64))</v>
      </c>
      <c r="O45" s="34" t="str">
        <f>IF(O44=")",";end",IF(AND(B45&lt;&gt;"",C45&lt;&gt;""),IF(I45&lt;&gt;0,CONCATENATE($O$7,"'("&amp;0.5*(C45+C44)/$N$6&amp;" "&amp;I45/$N$7+$N$8&amp;")",$N$8," 0",$P$7,I45,$P$7,")"),""),")"))</f>
        <v>(command ".text" "m" '(1150 11.9)3 0"8.9")</v>
      </c>
      <c r="P45" s="34" t="str">
        <f>IF(P44=")",";end",IF(AND(C45&lt;&gt;"",D45&lt;&gt;""),IF(J45&lt;&gt;0,CONCATENATE($O$7,"'("&amp;0.5*(C45+C44)/$N$6&amp;" "&amp;-(J45/$N$7+$N$8)&amp;")",$N$8," 0",$P$7,J45,$P$7,")"),""),")"))</f>
        <v>(command ".text" "m" '(1150 -14.64)3 0"11.64")</v>
      </c>
    </row>
    <row r="46" spans="1:16" ht="17.25" thickBot="1">
      <c r="A46" s="12">
        <v>40</v>
      </c>
      <c r="B46" s="13">
        <v>28</v>
      </c>
      <c r="C46" s="14">
        <v>1180</v>
      </c>
      <c r="D46" s="15">
        <v>16.34</v>
      </c>
      <c r="E46" s="15">
        <v>51.31</v>
      </c>
      <c r="F46" s="15">
        <v>0.9</v>
      </c>
      <c r="G46" s="15">
        <v>1.08</v>
      </c>
      <c r="H46" s="15">
        <v>-13623.47</v>
      </c>
      <c r="I46" s="14">
        <v>55.04</v>
      </c>
      <c r="J46" s="14">
        <v>1.61</v>
      </c>
      <c r="K46" s="1">
        <f t="shared" si="0"/>
        <v>0</v>
      </c>
      <c r="L46" s="38" t="str">
        <f t="shared" si="1"/>
        <v>(command ".rectang"'(1160 0)'(1180 55.04)) (command ".rectang"'(1160 0)'(1180 -1.61)) (command ".text" "m" '(1170 58.04)3 0"55.04") (command ".text" "m" '(1170 -4.61)3 0"1.61")</v>
      </c>
      <c r="M46" s="35" t="str">
        <f>IF(M45=")",";end",IF(AND(C46&lt;&gt;"",B46&lt;&gt;""),IF(I46&lt;&gt;0,$O$6&amp;"'("&amp;$C45/$N$6&amp;" "&amp;"0"&amp;")"&amp;"'("&amp;$C46/$N$6&amp;" "&amp;I46/$N$7&amp;")"&amp;")",""),")"))</f>
        <v>(command ".rectang"'(1160 0)'(1180 55.04))</v>
      </c>
      <c r="N46" s="34" t="str">
        <f>IF(N45=")",";end",IF(AND(D46&lt;&gt;"",C46&lt;&gt;""),IF(J46&lt;&gt;0,$O$6&amp;"'("&amp;$C45/$N$6&amp;" "&amp;"0"&amp;")"&amp;"'("&amp;$C46/$N$6&amp;" "&amp;-1*J46/$N$7&amp;")"&amp;")",""),")"))</f>
        <v>(command ".rectang"'(1160 0)'(1180 -1.61))</v>
      </c>
      <c r="O46" s="34" t="str">
        <f>IF(O45=")",";end",IF(AND(B46&lt;&gt;"",C46&lt;&gt;""),IF(I46&lt;&gt;0,CONCATENATE($O$7,"'("&amp;0.5*(C46+C45)/$N$6&amp;" "&amp;I46/$N$7+$N$8&amp;")",$N$8," 0",$P$7,I46,$P$7,")"),""),")"))</f>
        <v>(command ".text" "m" '(1170 58.04)3 0"55.04")</v>
      </c>
      <c r="P46" s="34" t="str">
        <f>IF(P45=")",";end",IF(AND(C46&lt;&gt;"",D46&lt;&gt;""),IF(J46&lt;&gt;0,CONCATENATE($O$7,"'("&amp;0.5*(C46+C45)/$N$6&amp;" "&amp;-(J46/$N$7+$N$8)&amp;")",$N$8," 0",$P$7,J46,$P$7,")"),""),")"))</f>
        <v>(command ".text" "m" '(1170 -4.61)3 0"1.61")</v>
      </c>
    </row>
    <row r="47" spans="1:16" ht="17.25" thickBot="1">
      <c r="A47" s="12">
        <v>41</v>
      </c>
      <c r="B47" s="13" t="s">
        <v>25</v>
      </c>
      <c r="C47" s="14">
        <v>1200</v>
      </c>
      <c r="D47" s="15">
        <v>20</v>
      </c>
      <c r="E47" s="15">
        <v>167.2</v>
      </c>
      <c r="F47" s="15">
        <v>0</v>
      </c>
      <c r="G47" s="15">
        <v>0</v>
      </c>
      <c r="H47" s="15">
        <v>-13456.27</v>
      </c>
      <c r="I47" s="14">
        <v>167.2</v>
      </c>
      <c r="J47" s="14">
        <v>0</v>
      </c>
      <c r="K47" s="1">
        <f t="shared" si="0"/>
        <v>0</v>
      </c>
      <c r="L47" s="38" t="str">
        <f t="shared" si="1"/>
        <v>(command ".rectang"'(1180 0)'(1200 167.2))  (command ".text" "m" '(1190 170.2)3 0"167.2") </v>
      </c>
      <c r="M47" s="35" t="str">
        <f>IF(M46=")",";end",IF(AND(C47&lt;&gt;"",B47&lt;&gt;""),IF(I47&lt;&gt;0,$O$6&amp;"'("&amp;$C46/$N$6&amp;" "&amp;"0"&amp;")"&amp;"'("&amp;$C47/$N$6&amp;" "&amp;I47/$N$7&amp;")"&amp;")",""),")"))</f>
        <v>(command ".rectang"'(1180 0)'(1200 167.2))</v>
      </c>
      <c r="N47" s="34">
        <f>IF(N46=")",";end",IF(AND(D47&lt;&gt;"",C47&lt;&gt;""),IF(J47&lt;&gt;0,$O$6&amp;"'("&amp;$C46/$N$6&amp;" "&amp;"0"&amp;")"&amp;"'("&amp;$C47/$N$6&amp;" "&amp;-1*J47/$N$7&amp;")"&amp;")",""),")"))</f>
      </c>
      <c r="O47" s="34" t="str">
        <f>IF(O46=")",";end",IF(AND(B47&lt;&gt;"",C47&lt;&gt;""),IF(I47&lt;&gt;0,CONCATENATE($O$7,"'("&amp;0.5*(C47+C46)/$N$6&amp;" "&amp;I47/$N$7+$N$8&amp;")",$N$8," 0",$P$7,I47,$P$7,")"),""),")"))</f>
        <v>(command ".text" "m" '(1190 170.2)3 0"167.2")</v>
      </c>
      <c r="P47" s="34">
        <f>IF(P46=")",";end",IF(AND(C47&lt;&gt;"",D47&lt;&gt;""),IF(J47&lt;&gt;0,CONCATENATE($O$7,"'("&amp;0.5*(C47+C46)/$N$6&amp;" "&amp;-(J47/$N$7+$N$8)&amp;")",$N$8," 0",$P$7,J47,$P$7,")"),""),")"))</f>
      </c>
    </row>
    <row r="48" spans="1:16" ht="17.25" thickBot="1">
      <c r="A48" s="12">
        <v>42</v>
      </c>
      <c r="B48" s="13">
        <v>29</v>
      </c>
      <c r="C48" s="14">
        <v>1220</v>
      </c>
      <c r="D48" s="15">
        <v>20</v>
      </c>
      <c r="E48" s="15">
        <v>233.2</v>
      </c>
      <c r="F48" s="15">
        <v>0</v>
      </c>
      <c r="G48" s="15">
        <v>0</v>
      </c>
      <c r="H48" s="15">
        <v>-13223.07</v>
      </c>
      <c r="I48" s="14">
        <v>233.2</v>
      </c>
      <c r="J48" s="14">
        <v>0</v>
      </c>
      <c r="K48" s="1">
        <f t="shared" si="0"/>
        <v>0</v>
      </c>
      <c r="L48" s="38" t="str">
        <f t="shared" si="1"/>
        <v>(command ".rectang"'(1200 0)'(1220 233.2))  (command ".text" "m" '(1210 236.2)3 0"233.2") </v>
      </c>
      <c r="M48" s="35" t="str">
        <f>IF(M47=")",";end",IF(AND(C48&lt;&gt;"",B48&lt;&gt;""),IF(I48&lt;&gt;0,$O$6&amp;"'("&amp;$C47/$N$6&amp;" "&amp;"0"&amp;")"&amp;"'("&amp;$C48/$N$6&amp;" "&amp;I48/$N$7&amp;")"&amp;")",""),")"))</f>
        <v>(command ".rectang"'(1200 0)'(1220 233.2))</v>
      </c>
      <c r="N48" s="34">
        <f>IF(N47=")",";end",IF(AND(D48&lt;&gt;"",C48&lt;&gt;""),IF(J48&lt;&gt;0,$O$6&amp;"'("&amp;$C47/$N$6&amp;" "&amp;"0"&amp;")"&amp;"'("&amp;$C48/$N$6&amp;" "&amp;-1*J48/$N$7&amp;")"&amp;")",""),")"))</f>
      </c>
      <c r="O48" s="34" t="str">
        <f>IF(O47=")",";end",IF(AND(B48&lt;&gt;"",C48&lt;&gt;""),IF(I48&lt;&gt;0,CONCATENATE($O$7,"'("&amp;0.5*(C48+C47)/$N$6&amp;" "&amp;I48/$N$7+$N$8&amp;")",$N$8," 0",$P$7,I48,$P$7,")"),""),")"))</f>
        <v>(command ".text" "m" '(1210 236.2)3 0"233.2")</v>
      </c>
      <c r="P48" s="34">
        <f>IF(P47=")",";end",IF(AND(C48&lt;&gt;"",D48&lt;&gt;""),IF(J48&lt;&gt;0,CONCATENATE($O$7,"'("&amp;0.5*(C48+C47)/$N$6&amp;" "&amp;-(J48/$N$7+$N$8)&amp;")",$N$8," 0",$P$7,J48,$P$7,")"),""),")"))</f>
      </c>
    </row>
    <row r="49" spans="1:16" ht="17.25" thickBot="1">
      <c r="A49" s="12">
        <v>43</v>
      </c>
      <c r="B49" s="13">
        <v>30</v>
      </c>
      <c r="C49" s="14">
        <v>1240</v>
      </c>
      <c r="D49" s="15">
        <v>20</v>
      </c>
      <c r="E49" s="15">
        <v>241.6</v>
      </c>
      <c r="F49" s="15">
        <v>0</v>
      </c>
      <c r="G49" s="15">
        <v>0</v>
      </c>
      <c r="H49" s="15">
        <v>-12981.47</v>
      </c>
      <c r="I49" s="14">
        <v>241.6</v>
      </c>
      <c r="J49" s="14">
        <v>0</v>
      </c>
      <c r="K49" s="1">
        <f t="shared" si="0"/>
        <v>0</v>
      </c>
      <c r="L49" s="38" t="str">
        <f t="shared" si="1"/>
        <v>(command ".rectang"'(1220 0)'(1240 241.6))  (command ".text" "m" '(1230 244.6)3 0"241.6") </v>
      </c>
      <c r="M49" s="35" t="str">
        <f>IF(M48=")",";end",IF(AND(C49&lt;&gt;"",B49&lt;&gt;""),IF(I49&lt;&gt;0,$O$6&amp;"'("&amp;$C48/$N$6&amp;" "&amp;"0"&amp;")"&amp;"'("&amp;$C49/$N$6&amp;" "&amp;I49/$N$7&amp;")"&amp;")",""),")"))</f>
        <v>(command ".rectang"'(1220 0)'(1240 241.6))</v>
      </c>
      <c r="N49" s="34">
        <f>IF(N48=")",";end",IF(AND(D49&lt;&gt;"",C49&lt;&gt;""),IF(J49&lt;&gt;0,$O$6&amp;"'("&amp;$C48/$N$6&amp;" "&amp;"0"&amp;")"&amp;"'("&amp;$C49/$N$6&amp;" "&amp;-1*J49/$N$7&amp;")"&amp;")",""),")"))</f>
      </c>
      <c r="O49" s="34" t="str">
        <f>IF(O48=")",";end",IF(AND(B49&lt;&gt;"",C49&lt;&gt;""),IF(I49&lt;&gt;0,CONCATENATE($O$7,"'("&amp;0.5*(C49+C48)/$N$6&amp;" "&amp;I49/$N$7+$N$8&amp;")",$N$8," 0",$P$7,I49,$P$7,")"),""),")"))</f>
        <v>(command ".text" "m" '(1230 244.6)3 0"241.6")</v>
      </c>
      <c r="P49" s="34">
        <f>IF(P48=")",";end",IF(AND(C49&lt;&gt;"",D49&lt;&gt;""),IF(J49&lt;&gt;0,CONCATENATE($O$7,"'("&amp;0.5*(C49+C48)/$N$6&amp;" "&amp;-(J49/$N$7+$N$8)&amp;")",$N$8," 0",$P$7,J49,$P$7,")"),""),")"))</f>
      </c>
    </row>
    <row r="50" spans="1:16" ht="17.25" thickBot="1">
      <c r="A50" s="12">
        <v>44</v>
      </c>
      <c r="B50" s="13">
        <v>31</v>
      </c>
      <c r="C50" s="14">
        <v>1260</v>
      </c>
      <c r="D50" s="15">
        <v>20</v>
      </c>
      <c r="E50" s="15">
        <v>257.7</v>
      </c>
      <c r="F50" s="15">
        <v>0</v>
      </c>
      <c r="G50" s="15">
        <v>0</v>
      </c>
      <c r="H50" s="15">
        <v>-12723.77</v>
      </c>
      <c r="I50" s="14">
        <v>257.7</v>
      </c>
      <c r="J50" s="14">
        <v>0</v>
      </c>
      <c r="K50" s="1">
        <f t="shared" si="0"/>
        <v>0</v>
      </c>
      <c r="L50" s="38" t="str">
        <f t="shared" si="1"/>
        <v>(command ".rectang"'(1240 0)'(1260 257.7))  (command ".text" "m" '(1250 260.7)3 0"257.7") </v>
      </c>
      <c r="M50" s="35" t="str">
        <f>IF(M49=")",";end",IF(AND(C50&lt;&gt;"",B50&lt;&gt;""),IF(I50&lt;&gt;0,$O$6&amp;"'("&amp;$C49/$N$6&amp;" "&amp;"0"&amp;")"&amp;"'("&amp;$C50/$N$6&amp;" "&amp;I50/$N$7&amp;")"&amp;")",""),")"))</f>
        <v>(command ".rectang"'(1240 0)'(1260 257.7))</v>
      </c>
      <c r="N50" s="34">
        <f>IF(N49=")",";end",IF(AND(D50&lt;&gt;"",C50&lt;&gt;""),IF(J50&lt;&gt;0,$O$6&amp;"'("&amp;$C49/$N$6&amp;" "&amp;"0"&amp;")"&amp;"'("&amp;$C50/$N$6&amp;" "&amp;-1*J50/$N$7&amp;")"&amp;")",""),")"))</f>
      </c>
      <c r="O50" s="34" t="str">
        <f>IF(O49=")",";end",IF(AND(B50&lt;&gt;"",C50&lt;&gt;""),IF(I50&lt;&gt;0,CONCATENATE($O$7,"'("&amp;0.5*(C50+C49)/$N$6&amp;" "&amp;I50/$N$7+$N$8&amp;")",$N$8," 0",$P$7,I50,$P$7,")"),""),")"))</f>
        <v>(command ".text" "m" '(1250 260.7)3 0"257.7")</v>
      </c>
      <c r="P50" s="34">
        <f>IF(P49=")",";end",IF(AND(C50&lt;&gt;"",D50&lt;&gt;""),IF(J50&lt;&gt;0,CONCATENATE($O$7,"'("&amp;0.5*(C50+C49)/$N$6&amp;" "&amp;-(J50/$N$7+$N$8)&amp;")",$N$8," 0",$P$7,J50,$P$7,")"),""),")"))</f>
      </c>
    </row>
    <row r="51" spans="1:16" ht="17.25" thickBot="1">
      <c r="A51" s="12">
        <v>45</v>
      </c>
      <c r="B51" s="13">
        <v>32</v>
      </c>
      <c r="C51" s="14">
        <v>1280</v>
      </c>
      <c r="D51" s="15">
        <v>20</v>
      </c>
      <c r="E51" s="15">
        <v>274</v>
      </c>
      <c r="F51" s="15">
        <v>0</v>
      </c>
      <c r="G51" s="15">
        <v>0</v>
      </c>
      <c r="H51" s="15">
        <v>-12449.77</v>
      </c>
      <c r="I51" s="14">
        <v>274</v>
      </c>
      <c r="J51" s="14">
        <v>0</v>
      </c>
      <c r="K51" s="1">
        <f t="shared" si="0"/>
        <v>0</v>
      </c>
      <c r="L51" s="38" t="str">
        <f t="shared" si="1"/>
        <v>(command ".rectang"'(1260 0)'(1280 274))  (command ".text" "m" '(1270 277)3 0"274") </v>
      </c>
      <c r="M51" s="35" t="str">
        <f>IF(M50=")",";end",IF(AND(C51&lt;&gt;"",B51&lt;&gt;""),IF(I51&lt;&gt;0,$O$6&amp;"'("&amp;$C50/$N$6&amp;" "&amp;"0"&amp;")"&amp;"'("&amp;$C51/$N$6&amp;" "&amp;I51/$N$7&amp;")"&amp;")",""),")"))</f>
        <v>(command ".rectang"'(1260 0)'(1280 274))</v>
      </c>
      <c r="N51" s="34">
        <f>IF(N50=")",";end",IF(AND(D51&lt;&gt;"",C51&lt;&gt;""),IF(J51&lt;&gt;0,$O$6&amp;"'("&amp;$C50/$N$6&amp;" "&amp;"0"&amp;")"&amp;"'("&amp;$C51/$N$6&amp;" "&amp;-1*J51/$N$7&amp;")"&amp;")",""),")"))</f>
      </c>
      <c r="O51" s="34" t="str">
        <f>IF(O50=")",";end",IF(AND(B51&lt;&gt;"",C51&lt;&gt;""),IF(I51&lt;&gt;0,CONCATENATE($O$7,"'("&amp;0.5*(C51+C50)/$N$6&amp;" "&amp;I51/$N$7+$N$8&amp;")",$N$8," 0",$P$7,I51,$P$7,")"),""),")"))</f>
        <v>(command ".text" "m" '(1270 277)3 0"274")</v>
      </c>
      <c r="P51" s="34">
        <f>IF(P50=")",";end",IF(AND(C51&lt;&gt;"",D51&lt;&gt;""),IF(J51&lt;&gt;0,CONCATENATE($O$7,"'("&amp;0.5*(C51+C50)/$N$6&amp;" "&amp;-(J51/$N$7+$N$8)&amp;")",$N$8," 0",$P$7,J51,$P$7,")"),""),")"))</f>
      </c>
    </row>
    <row r="52" spans="1:16" ht="17.25" thickBot="1">
      <c r="A52" s="12">
        <v>46</v>
      </c>
      <c r="B52" s="13" t="s">
        <v>26</v>
      </c>
      <c r="C52" s="14">
        <v>1300</v>
      </c>
      <c r="D52" s="15">
        <v>20</v>
      </c>
      <c r="E52" s="15">
        <v>294</v>
      </c>
      <c r="F52" s="15">
        <v>0</v>
      </c>
      <c r="G52" s="15">
        <v>0</v>
      </c>
      <c r="H52" s="15">
        <v>-12155.77</v>
      </c>
      <c r="I52" s="14">
        <v>294</v>
      </c>
      <c r="J52" s="14">
        <v>0</v>
      </c>
      <c r="K52" s="1">
        <f t="shared" si="0"/>
        <v>0</v>
      </c>
      <c r="L52" s="38" t="str">
        <f t="shared" si="1"/>
        <v>(command ".rectang"'(1280 0)'(1300 294))  (command ".text" "m" '(1290 297)3 0"294") </v>
      </c>
      <c r="M52" s="35" t="str">
        <f>IF(M51=")",";end",IF(AND(C52&lt;&gt;"",B52&lt;&gt;""),IF(I52&lt;&gt;0,$O$6&amp;"'("&amp;$C51/$N$6&amp;" "&amp;"0"&amp;")"&amp;"'("&amp;$C52/$N$6&amp;" "&amp;I52/$N$7&amp;")"&amp;")",""),")"))</f>
        <v>(command ".rectang"'(1280 0)'(1300 294))</v>
      </c>
      <c r="N52" s="34">
        <f>IF(N51=")",";end",IF(AND(D52&lt;&gt;"",C52&lt;&gt;""),IF(J52&lt;&gt;0,$O$6&amp;"'("&amp;$C51/$N$6&amp;" "&amp;"0"&amp;")"&amp;"'("&amp;$C52/$N$6&amp;" "&amp;-1*J52/$N$7&amp;")"&amp;")",""),")"))</f>
      </c>
      <c r="O52" s="34" t="str">
        <f>IF(O51=")",";end",IF(AND(B52&lt;&gt;"",C52&lt;&gt;""),IF(I52&lt;&gt;0,CONCATENATE($O$7,"'("&amp;0.5*(C52+C51)/$N$6&amp;" "&amp;I52/$N$7+$N$8&amp;")",$N$8," 0",$P$7,I52,$P$7,")"),""),")"))</f>
        <v>(command ".text" "m" '(1290 297)3 0"294")</v>
      </c>
      <c r="P52" s="34">
        <f>IF(P51=")",";end",IF(AND(C52&lt;&gt;"",D52&lt;&gt;""),IF(J52&lt;&gt;0,CONCATENATE($O$7,"'("&amp;0.5*(C52+C51)/$N$6&amp;" "&amp;-(J52/$N$7+$N$8)&amp;")",$N$8," 0",$P$7,J52,$P$7,")"),""),")"))</f>
      </c>
    </row>
    <row r="53" spans="1:16" ht="17.25" thickBot="1">
      <c r="A53" s="12">
        <v>47</v>
      </c>
      <c r="B53" s="13">
        <v>33</v>
      </c>
      <c r="C53" s="14">
        <v>1320</v>
      </c>
      <c r="D53" s="15">
        <v>20</v>
      </c>
      <c r="E53" s="15">
        <v>273.8</v>
      </c>
      <c r="F53" s="15">
        <v>0</v>
      </c>
      <c r="G53" s="15">
        <v>0</v>
      </c>
      <c r="H53" s="15">
        <v>-11881.97</v>
      </c>
      <c r="I53" s="14">
        <v>273.8</v>
      </c>
      <c r="J53" s="14">
        <v>0</v>
      </c>
      <c r="K53" s="1">
        <f t="shared" si="0"/>
        <v>0</v>
      </c>
      <c r="L53" s="38" t="str">
        <f t="shared" si="1"/>
        <v>(command ".rectang"'(1300 0)'(1320 273.8))  (command ".text" "m" '(1310 276.8)3 0"273.8") </v>
      </c>
      <c r="M53" s="35" t="str">
        <f>IF(M52=")",";end",IF(AND(C53&lt;&gt;"",B53&lt;&gt;""),IF(I53&lt;&gt;0,$O$6&amp;"'("&amp;$C52/$N$6&amp;" "&amp;"0"&amp;")"&amp;"'("&amp;$C53/$N$6&amp;" "&amp;I53/$N$7&amp;")"&amp;")",""),")"))</f>
        <v>(command ".rectang"'(1300 0)'(1320 273.8))</v>
      </c>
      <c r="N53" s="34">
        <f>IF(N52=")",";end",IF(AND(D53&lt;&gt;"",C53&lt;&gt;""),IF(J53&lt;&gt;0,$O$6&amp;"'("&amp;$C52/$N$6&amp;" "&amp;"0"&amp;")"&amp;"'("&amp;$C53/$N$6&amp;" "&amp;-1*J53/$N$7&amp;")"&amp;")",""),")"))</f>
      </c>
      <c r="O53" s="34" t="str">
        <f>IF(O52=")",";end",IF(AND(B53&lt;&gt;"",C53&lt;&gt;""),IF(I53&lt;&gt;0,CONCATENATE($O$7,"'("&amp;0.5*(C53+C52)/$N$6&amp;" "&amp;I53/$N$7+$N$8&amp;")",$N$8," 0",$P$7,I53,$P$7,")"),""),")"))</f>
        <v>(command ".text" "m" '(1310 276.8)3 0"273.8")</v>
      </c>
      <c r="P53" s="34">
        <f>IF(P52=")",";end",IF(AND(C53&lt;&gt;"",D53&lt;&gt;""),IF(J53&lt;&gt;0,CONCATENATE($O$7,"'("&amp;0.5*(C53+C52)/$N$6&amp;" "&amp;-(J53/$N$7+$N$8)&amp;")",$N$8," 0",$P$7,J53,$P$7,")"),""),")"))</f>
      </c>
    </row>
    <row r="54" spans="1:16" ht="17.25" thickBot="1">
      <c r="A54" s="12">
        <v>48</v>
      </c>
      <c r="B54" s="13">
        <v>34</v>
      </c>
      <c r="C54" s="14">
        <v>1340</v>
      </c>
      <c r="D54" s="15">
        <v>20</v>
      </c>
      <c r="E54" s="15">
        <v>222.3</v>
      </c>
      <c r="F54" s="15">
        <v>0</v>
      </c>
      <c r="G54" s="15">
        <v>0</v>
      </c>
      <c r="H54" s="15">
        <v>-11659.67</v>
      </c>
      <c r="I54" s="14">
        <v>222.3</v>
      </c>
      <c r="J54" s="14">
        <v>0</v>
      </c>
      <c r="K54" s="1">
        <f t="shared" si="0"/>
        <v>0</v>
      </c>
      <c r="L54" s="38" t="str">
        <f t="shared" si="1"/>
        <v>(command ".rectang"'(1320 0)'(1340 222.3))  (command ".text" "m" '(1330 225.3)3 0"222.3") </v>
      </c>
      <c r="M54" s="35" t="str">
        <f>IF(M53=")",";end",IF(AND(C54&lt;&gt;"",B54&lt;&gt;""),IF(I54&lt;&gt;0,$O$6&amp;"'("&amp;$C53/$N$6&amp;" "&amp;"0"&amp;")"&amp;"'("&amp;$C54/$N$6&amp;" "&amp;I54/$N$7&amp;")"&amp;")",""),")"))</f>
        <v>(command ".rectang"'(1320 0)'(1340 222.3))</v>
      </c>
      <c r="N54" s="34">
        <f>IF(N53=")",";end",IF(AND(D54&lt;&gt;"",C54&lt;&gt;""),IF(J54&lt;&gt;0,$O$6&amp;"'("&amp;$C53/$N$6&amp;" "&amp;"0"&amp;")"&amp;"'("&amp;$C54/$N$6&amp;" "&amp;-1*J54/$N$7&amp;")"&amp;")",""),")"))</f>
      </c>
      <c r="O54" s="34" t="str">
        <f>IF(O53=")",";end",IF(AND(B54&lt;&gt;"",C54&lt;&gt;""),IF(I54&lt;&gt;0,CONCATENATE($O$7,"'("&amp;0.5*(C54+C53)/$N$6&amp;" "&amp;I54/$N$7+$N$8&amp;")",$N$8," 0",$P$7,I54,$P$7,")"),""),")"))</f>
        <v>(command ".text" "m" '(1330 225.3)3 0"222.3")</v>
      </c>
      <c r="P54" s="34">
        <f>IF(P53=")",";end",IF(AND(C54&lt;&gt;"",D54&lt;&gt;""),IF(J54&lt;&gt;0,CONCATENATE($O$7,"'("&amp;0.5*(C54+C53)/$N$6&amp;" "&amp;-(J54/$N$7+$N$8)&amp;")",$N$8," 0",$P$7,J54,$P$7,")"),""),")"))</f>
      </c>
    </row>
    <row r="55" spans="1:16" ht="17.25" thickBot="1">
      <c r="A55" s="12">
        <v>49</v>
      </c>
      <c r="B55" s="13">
        <v>35</v>
      </c>
      <c r="C55" s="14">
        <v>1360</v>
      </c>
      <c r="D55" s="15">
        <v>20</v>
      </c>
      <c r="E55" s="15">
        <v>189.1</v>
      </c>
      <c r="F55" s="15">
        <v>0</v>
      </c>
      <c r="G55" s="15">
        <v>0</v>
      </c>
      <c r="H55" s="15">
        <v>-11470.57</v>
      </c>
      <c r="I55" s="14">
        <v>189.1</v>
      </c>
      <c r="J55" s="14">
        <v>0</v>
      </c>
      <c r="K55" s="1">
        <f t="shared" si="0"/>
        <v>0</v>
      </c>
      <c r="L55" s="38" t="str">
        <f t="shared" si="1"/>
        <v>(command ".rectang"'(1340 0)'(1360 189.1))  (command ".text" "m" '(1350 192.1)3 0"189.1") </v>
      </c>
      <c r="M55" s="35" t="str">
        <f>IF(M54=")",";end",IF(AND(C55&lt;&gt;"",B55&lt;&gt;""),IF(I55&lt;&gt;0,$O$6&amp;"'("&amp;$C54/$N$6&amp;" "&amp;"0"&amp;")"&amp;"'("&amp;$C55/$N$6&amp;" "&amp;I55/$N$7&amp;")"&amp;")",""),")"))</f>
        <v>(command ".rectang"'(1340 0)'(1360 189.1))</v>
      </c>
      <c r="N55" s="34">
        <f>IF(N54=")",";end",IF(AND(D55&lt;&gt;"",C55&lt;&gt;""),IF(J55&lt;&gt;0,$O$6&amp;"'("&amp;$C54/$N$6&amp;" "&amp;"0"&amp;")"&amp;"'("&amp;$C55/$N$6&amp;" "&amp;-1*J55/$N$7&amp;")"&amp;")",""),")"))</f>
      </c>
      <c r="O55" s="34" t="str">
        <f>IF(O54=")",";end",IF(AND(B55&lt;&gt;"",C55&lt;&gt;""),IF(I55&lt;&gt;0,CONCATENATE($O$7,"'("&amp;0.5*(C55+C54)/$N$6&amp;" "&amp;I55/$N$7+$N$8&amp;")",$N$8," 0",$P$7,I55,$P$7,")"),""),")"))</f>
        <v>(command ".text" "m" '(1350 192.1)3 0"189.1")</v>
      </c>
      <c r="P55" s="34">
        <f>IF(P54=")",";end",IF(AND(C55&lt;&gt;"",D55&lt;&gt;""),IF(J55&lt;&gt;0,CONCATENATE($O$7,"'("&amp;0.5*(C55+C54)/$N$6&amp;" "&amp;-(J55/$N$7+$N$8)&amp;")",$N$8," 0",$P$7,J55,$P$7,")"),""),")"))</f>
      </c>
    </row>
    <row r="56" spans="1:16" ht="17.25" thickBot="1">
      <c r="A56" s="12">
        <v>50</v>
      </c>
      <c r="B56" s="13">
        <v>36</v>
      </c>
      <c r="C56" s="14">
        <v>1380</v>
      </c>
      <c r="D56" s="15">
        <v>20</v>
      </c>
      <c r="E56" s="15">
        <v>166.8</v>
      </c>
      <c r="F56" s="15">
        <v>0</v>
      </c>
      <c r="G56" s="15">
        <v>0</v>
      </c>
      <c r="H56" s="15">
        <v>-11303.77</v>
      </c>
      <c r="I56" s="14">
        <v>166.8</v>
      </c>
      <c r="J56" s="14">
        <v>0</v>
      </c>
      <c r="K56" s="1">
        <f t="shared" si="0"/>
        <v>0</v>
      </c>
      <c r="L56" s="38" t="str">
        <f t="shared" si="1"/>
        <v>(command ".rectang"'(1360 0)'(1380 166.8))  (command ".text" "m" '(1370 169.8)3 0"166.8") </v>
      </c>
      <c r="M56" s="35" t="str">
        <f>IF(M55=")",";end",IF(AND(C56&lt;&gt;"",B56&lt;&gt;""),IF(I56&lt;&gt;0,$O$6&amp;"'("&amp;$C55/$N$6&amp;" "&amp;"0"&amp;")"&amp;"'("&amp;$C56/$N$6&amp;" "&amp;I56/$N$7&amp;")"&amp;")",""),")"))</f>
        <v>(command ".rectang"'(1360 0)'(1380 166.8))</v>
      </c>
      <c r="N56" s="34">
        <f>IF(N55=")",";end",IF(AND(D56&lt;&gt;"",C56&lt;&gt;""),IF(J56&lt;&gt;0,$O$6&amp;"'("&amp;$C55/$N$6&amp;" "&amp;"0"&amp;")"&amp;"'("&amp;$C56/$N$6&amp;" "&amp;-1*J56/$N$7&amp;")"&amp;")",""),")"))</f>
      </c>
      <c r="O56" s="34" t="str">
        <f>IF(O55=")",";end",IF(AND(B56&lt;&gt;"",C56&lt;&gt;""),IF(I56&lt;&gt;0,CONCATENATE($O$7,"'("&amp;0.5*(C56+C55)/$N$6&amp;" "&amp;I56/$N$7+$N$8&amp;")",$N$8," 0",$P$7,I56,$P$7,")"),""),")"))</f>
        <v>(command ".text" "m" '(1370 169.8)3 0"166.8")</v>
      </c>
      <c r="P56" s="34">
        <f>IF(P55=")",";end",IF(AND(C56&lt;&gt;"",D56&lt;&gt;""),IF(J56&lt;&gt;0,CONCATENATE($O$7,"'("&amp;0.5*(C56+C55)/$N$6&amp;" "&amp;-(J56/$N$7+$N$8)&amp;")",$N$8," 0",$P$7,J56,$P$7,")"),""),")"))</f>
      </c>
    </row>
    <row r="57" spans="1:16" ht="17.25" thickBot="1">
      <c r="A57" s="12">
        <v>51</v>
      </c>
      <c r="B57" s="13" t="s">
        <v>27</v>
      </c>
      <c r="C57" s="14">
        <v>1400</v>
      </c>
      <c r="D57" s="15">
        <v>20</v>
      </c>
      <c r="E57" s="15">
        <v>163.6</v>
      </c>
      <c r="F57" s="15">
        <v>0</v>
      </c>
      <c r="G57" s="15">
        <v>0</v>
      </c>
      <c r="H57" s="15">
        <v>-11140.17</v>
      </c>
      <c r="I57" s="14">
        <v>163.6</v>
      </c>
      <c r="J57" s="14">
        <v>0</v>
      </c>
      <c r="K57" s="1">
        <f t="shared" si="0"/>
        <v>0</v>
      </c>
      <c r="L57" s="38" t="str">
        <f t="shared" si="1"/>
        <v>(command ".rectang"'(1380 0)'(1400 163.6))  (command ".text" "m" '(1390 166.6)3 0"163.6") </v>
      </c>
      <c r="M57" s="35" t="str">
        <f>IF(M56=")",";end",IF(AND(C57&lt;&gt;"",B57&lt;&gt;""),IF(I57&lt;&gt;0,$O$6&amp;"'("&amp;$C56/$N$6&amp;" "&amp;"0"&amp;")"&amp;"'("&amp;$C57/$N$6&amp;" "&amp;I57/$N$7&amp;")"&amp;")",""),")"))</f>
        <v>(command ".rectang"'(1380 0)'(1400 163.6))</v>
      </c>
      <c r="N57" s="34">
        <f>IF(N56=")",";end",IF(AND(D57&lt;&gt;"",C57&lt;&gt;""),IF(J57&lt;&gt;0,$O$6&amp;"'("&amp;$C56/$N$6&amp;" "&amp;"0"&amp;")"&amp;"'("&amp;$C57/$N$6&amp;" "&amp;-1*J57/$N$7&amp;")"&amp;")",""),")"))</f>
      </c>
      <c r="O57" s="34" t="str">
        <f>IF(O56=")",";end",IF(AND(B57&lt;&gt;"",C57&lt;&gt;""),IF(I57&lt;&gt;0,CONCATENATE($O$7,"'("&amp;0.5*(C57+C56)/$N$6&amp;" "&amp;I57/$N$7+$N$8&amp;")",$N$8," 0",$P$7,I57,$P$7,")"),""),")"))</f>
        <v>(command ".text" "m" '(1390 166.6)3 0"163.6")</v>
      </c>
      <c r="P57" s="34">
        <f>IF(P56=")",";end",IF(AND(C57&lt;&gt;"",D57&lt;&gt;""),IF(J57&lt;&gt;0,CONCATENATE($O$7,"'("&amp;0.5*(C57+C56)/$N$6&amp;" "&amp;-(J57/$N$7+$N$8)&amp;")",$N$8," 0",$P$7,J57,$P$7,")"),""),")"))</f>
      </c>
    </row>
    <row r="58" spans="1:16" ht="17.25" thickBot="1">
      <c r="A58" s="12">
        <v>53</v>
      </c>
      <c r="B58" s="13">
        <v>37</v>
      </c>
      <c r="C58" s="14">
        <v>1420</v>
      </c>
      <c r="D58" s="15">
        <v>16.29</v>
      </c>
      <c r="E58" s="15">
        <v>104.34</v>
      </c>
      <c r="F58" s="15">
        <v>0</v>
      </c>
      <c r="G58" s="15">
        <v>0</v>
      </c>
      <c r="H58" s="15">
        <v>-11006.37</v>
      </c>
      <c r="I58" s="14">
        <v>133.79</v>
      </c>
      <c r="J58" s="14">
        <v>0</v>
      </c>
      <c r="K58" s="1">
        <f t="shared" si="0"/>
        <v>0</v>
      </c>
      <c r="L58" s="38" t="str">
        <f t="shared" si="1"/>
        <v>(command ".rectang"'(1400 0)'(1420 133.79))  (command ".text" "m" '(1410 136.79)3 0"133.79") </v>
      </c>
      <c r="M58" s="35" t="str">
        <f>IF(M57=")",";end",IF(AND(C58&lt;&gt;"",B58&lt;&gt;""),IF(I58&lt;&gt;0,$O$6&amp;"'("&amp;$C57/$N$6&amp;" "&amp;"0"&amp;")"&amp;"'("&amp;$C58/$N$6&amp;" "&amp;I58/$N$7&amp;")"&amp;")",""),")"))</f>
        <v>(command ".rectang"'(1400 0)'(1420 133.79))</v>
      </c>
      <c r="N58" s="34">
        <f>IF(N57=")",";end",IF(AND(D58&lt;&gt;"",C58&lt;&gt;""),IF(J58&lt;&gt;0,$O$6&amp;"'("&amp;$C57/$N$6&amp;" "&amp;"0"&amp;")"&amp;"'("&amp;$C58/$N$6&amp;" "&amp;-1*J58/$N$7&amp;")"&amp;")",""),")"))</f>
      </c>
      <c r="O58" s="34" t="str">
        <f>IF(O57=")",";end",IF(AND(B58&lt;&gt;"",C58&lt;&gt;""),IF(I58&lt;&gt;0,CONCATENATE($O$7,"'("&amp;0.5*(C58+C57)/$N$6&amp;" "&amp;I58/$N$7+$N$8&amp;")",$N$8," 0",$P$7,I58,$P$7,")"),""),")"))</f>
        <v>(command ".text" "m" '(1410 136.79)3 0"133.79")</v>
      </c>
      <c r="P58" s="34">
        <f>IF(P57=")",";end",IF(AND(C58&lt;&gt;"",D58&lt;&gt;""),IF(J58&lt;&gt;0,CONCATENATE($O$7,"'("&amp;0.5*(C58+C57)/$N$6&amp;" "&amp;-(J58/$N$7+$N$8)&amp;")",$N$8," 0",$P$7,J58,$P$7,")"),""),")"))</f>
      </c>
    </row>
    <row r="59" spans="1:16" ht="17.25" thickBot="1">
      <c r="A59" s="12">
        <v>54</v>
      </c>
      <c r="B59" s="13">
        <v>38</v>
      </c>
      <c r="C59" s="14">
        <v>1440</v>
      </c>
      <c r="D59" s="15">
        <v>20</v>
      </c>
      <c r="E59" s="15">
        <v>88.6</v>
      </c>
      <c r="F59" s="15">
        <v>0</v>
      </c>
      <c r="G59" s="15">
        <v>0</v>
      </c>
      <c r="H59" s="15">
        <v>-10917.77</v>
      </c>
      <c r="I59" s="14">
        <v>88.6</v>
      </c>
      <c r="J59" s="14">
        <v>0</v>
      </c>
      <c r="K59" s="1">
        <f t="shared" si="0"/>
        <v>0</v>
      </c>
      <c r="L59" s="38" t="str">
        <f t="shared" si="1"/>
        <v>(command ".rectang"'(1420 0)'(1440 88.6))  (command ".text" "m" '(1430 91.6)3 0"88.6") </v>
      </c>
      <c r="M59" s="35" t="str">
        <f>IF(M58=")",";end",IF(AND(C59&lt;&gt;"",B59&lt;&gt;""),IF(I59&lt;&gt;0,$O$6&amp;"'("&amp;$C58/$N$6&amp;" "&amp;"0"&amp;")"&amp;"'("&amp;$C59/$N$6&amp;" "&amp;I59/$N$7&amp;")"&amp;")",""),")"))</f>
        <v>(command ".rectang"'(1420 0)'(1440 88.6))</v>
      </c>
      <c r="N59" s="34">
        <f>IF(N58=")",";end",IF(AND(D59&lt;&gt;"",C59&lt;&gt;""),IF(J59&lt;&gt;0,$O$6&amp;"'("&amp;$C58/$N$6&amp;" "&amp;"0"&amp;")"&amp;"'("&amp;$C59/$N$6&amp;" "&amp;-1*J59/$N$7&amp;")"&amp;")",""),")"))</f>
      </c>
      <c r="O59" s="34" t="str">
        <f>IF(O58=")",";end",IF(AND(B59&lt;&gt;"",C59&lt;&gt;""),IF(I59&lt;&gt;0,CONCATENATE($O$7,"'("&amp;0.5*(C59+C58)/$N$6&amp;" "&amp;I59/$N$7+$N$8&amp;")",$N$8," 0",$P$7,I59,$P$7,")"),""),")"))</f>
        <v>(command ".text" "m" '(1430 91.6)3 0"88.6")</v>
      </c>
      <c r="P59" s="34">
        <f>IF(P58=")",";end",IF(AND(C59&lt;&gt;"",D59&lt;&gt;""),IF(J59&lt;&gt;0,CONCATENATE($O$7,"'("&amp;0.5*(C59+C58)/$N$6&amp;" "&amp;-(J59/$N$7+$N$8)&amp;")",$N$8," 0",$P$7,J59,$P$7,")"),""),")"))</f>
      </c>
    </row>
    <row r="60" spans="1:16" ht="17.25" thickBot="1">
      <c r="A60" s="12">
        <v>55</v>
      </c>
      <c r="B60" s="13">
        <v>39</v>
      </c>
      <c r="C60" s="14">
        <v>1460</v>
      </c>
      <c r="D60" s="15">
        <v>20</v>
      </c>
      <c r="E60" s="15">
        <v>55.6</v>
      </c>
      <c r="F60" s="15">
        <v>0</v>
      </c>
      <c r="G60" s="15">
        <v>0</v>
      </c>
      <c r="H60" s="15">
        <v>-10862.17</v>
      </c>
      <c r="I60" s="14">
        <v>55.6</v>
      </c>
      <c r="J60" s="14">
        <v>0</v>
      </c>
      <c r="K60" s="1">
        <f t="shared" si="0"/>
        <v>0</v>
      </c>
      <c r="L60" s="38" t="str">
        <f t="shared" si="1"/>
        <v>(command ".rectang"'(1440 0)'(1460 55.6))  (command ".text" "m" '(1450 58.6)3 0"55.6") </v>
      </c>
      <c r="M60" s="35" t="str">
        <f>IF(M59=")",";end",IF(AND(C60&lt;&gt;"",B60&lt;&gt;""),IF(I60&lt;&gt;0,$O$6&amp;"'("&amp;$C59/$N$6&amp;" "&amp;"0"&amp;")"&amp;"'("&amp;$C60/$N$6&amp;" "&amp;I60/$N$7&amp;")"&amp;")",""),")"))</f>
        <v>(command ".rectang"'(1440 0)'(1460 55.6))</v>
      </c>
      <c r="N60" s="34">
        <f>IF(N59=")",";end",IF(AND(D60&lt;&gt;"",C60&lt;&gt;""),IF(J60&lt;&gt;0,$O$6&amp;"'("&amp;$C59/$N$6&amp;" "&amp;"0"&amp;")"&amp;"'("&amp;$C60/$N$6&amp;" "&amp;-1*J60/$N$7&amp;")"&amp;")",""),")"))</f>
      </c>
      <c r="O60" s="34" t="str">
        <f>IF(O59=")",";end",IF(AND(B60&lt;&gt;"",C60&lt;&gt;""),IF(I60&lt;&gt;0,CONCATENATE($O$7,"'("&amp;0.5*(C60+C59)/$N$6&amp;" "&amp;I60/$N$7+$N$8&amp;")",$N$8," 0",$P$7,I60,$P$7,")"),""),")"))</f>
        <v>(command ".text" "m" '(1450 58.6)3 0"55.6")</v>
      </c>
      <c r="P60" s="34">
        <f>IF(P59=")",";end",IF(AND(C60&lt;&gt;"",D60&lt;&gt;""),IF(J60&lt;&gt;0,CONCATENATE($O$7,"'("&amp;0.5*(C60+C59)/$N$6&amp;" "&amp;-(J60/$N$7+$N$8)&amp;")",$N$8," 0",$P$7,J60,$P$7,")"),""),")"))</f>
      </c>
    </row>
    <row r="61" spans="1:16" ht="17.25" thickBot="1">
      <c r="A61" s="12">
        <v>56</v>
      </c>
      <c r="B61" s="13">
        <v>40</v>
      </c>
      <c r="C61" s="14">
        <v>1480</v>
      </c>
      <c r="D61" s="15">
        <v>20</v>
      </c>
      <c r="E61" s="15">
        <v>32.9</v>
      </c>
      <c r="F61" s="15">
        <v>0</v>
      </c>
      <c r="G61" s="15">
        <v>0</v>
      </c>
      <c r="H61" s="15">
        <v>-10829.27</v>
      </c>
      <c r="I61" s="14">
        <v>32.9</v>
      </c>
      <c r="J61" s="14">
        <v>0</v>
      </c>
      <c r="K61" s="1">
        <f t="shared" si="0"/>
        <v>0</v>
      </c>
      <c r="L61" s="38" t="str">
        <f t="shared" si="1"/>
        <v>(command ".rectang"'(1460 0)'(1480 32.9))  (command ".text" "m" '(1470 35.9)3 0"32.9") </v>
      </c>
      <c r="M61" s="35" t="str">
        <f>IF(M60=")",";end",IF(AND(C61&lt;&gt;"",B61&lt;&gt;""),IF(I61&lt;&gt;0,$O$6&amp;"'("&amp;$C60/$N$6&amp;" "&amp;"0"&amp;")"&amp;"'("&amp;$C61/$N$6&amp;" "&amp;I61/$N$7&amp;")"&amp;")",""),")"))</f>
        <v>(command ".rectang"'(1460 0)'(1480 32.9))</v>
      </c>
      <c r="N61" s="34">
        <f>IF(N60=")",";end",IF(AND(D61&lt;&gt;"",C61&lt;&gt;""),IF(J61&lt;&gt;0,$O$6&amp;"'("&amp;$C60/$N$6&amp;" "&amp;"0"&amp;")"&amp;"'("&amp;$C61/$N$6&amp;" "&amp;-1*J61/$N$7&amp;")"&amp;")",""),")"))</f>
      </c>
      <c r="O61" s="34" t="str">
        <f>IF(O60=")",";end",IF(AND(B61&lt;&gt;"",C61&lt;&gt;""),IF(I61&lt;&gt;0,CONCATENATE($O$7,"'("&amp;0.5*(C61+C60)/$N$6&amp;" "&amp;I61/$N$7+$N$8&amp;")",$N$8," 0",$P$7,I61,$P$7,")"),""),")"))</f>
        <v>(command ".text" "m" '(1470 35.9)3 0"32.9")</v>
      </c>
      <c r="P61" s="34">
        <f>IF(P60=")",";end",IF(AND(C61&lt;&gt;"",D61&lt;&gt;""),IF(J61&lt;&gt;0,CONCATENATE($O$7,"'("&amp;0.5*(C61+C60)/$N$6&amp;" "&amp;-(J61/$N$7+$N$8)&amp;")",$N$8," 0",$P$7,J61,$P$7,")"),""),")"))</f>
      </c>
    </row>
    <row r="62" spans="1:16" ht="17.25" thickBot="1">
      <c r="A62" s="12">
        <v>57</v>
      </c>
      <c r="B62" s="13" t="s">
        <v>18</v>
      </c>
      <c r="C62" s="14">
        <v>1500</v>
      </c>
      <c r="D62" s="15">
        <v>20</v>
      </c>
      <c r="E62" s="15">
        <v>25.9</v>
      </c>
      <c r="F62" s="15">
        <v>0.6</v>
      </c>
      <c r="G62" s="15">
        <v>0.72</v>
      </c>
      <c r="H62" s="15">
        <v>-10804.09</v>
      </c>
      <c r="I62" s="14">
        <v>25.9</v>
      </c>
      <c r="J62" s="14">
        <v>0.72</v>
      </c>
      <c r="K62" s="1">
        <f t="shared" si="0"/>
        <v>0</v>
      </c>
      <c r="L62" s="38" t="str">
        <f t="shared" si="1"/>
        <v>(command ".rectang"'(1480 0)'(1500 25.9)) (command ".rectang"'(1480 0)'(1500 -0.72)) (command ".text" "m" '(1490 28.9)3 0"25.9") (command ".text" "m" '(1490 -3.72)3 0"0.72")</v>
      </c>
      <c r="M62" s="35" t="str">
        <f>IF(M61=")",";end",IF(AND(C62&lt;&gt;"",B62&lt;&gt;""),IF(I62&lt;&gt;0,$O$6&amp;"'("&amp;$C61/$N$6&amp;" "&amp;"0"&amp;")"&amp;"'("&amp;$C62/$N$6&amp;" "&amp;I62/$N$7&amp;")"&amp;")",""),")"))</f>
        <v>(command ".rectang"'(1480 0)'(1500 25.9))</v>
      </c>
      <c r="N62" s="34" t="str">
        <f>IF(N61=")",";end",IF(AND(D62&lt;&gt;"",C62&lt;&gt;""),IF(J62&lt;&gt;0,$O$6&amp;"'("&amp;$C61/$N$6&amp;" "&amp;"0"&amp;")"&amp;"'("&amp;$C62/$N$6&amp;" "&amp;-1*J62/$N$7&amp;")"&amp;")",""),")"))</f>
        <v>(command ".rectang"'(1480 0)'(1500 -0.72))</v>
      </c>
      <c r="O62" s="34" t="str">
        <f>IF(O61=")",";end",IF(AND(B62&lt;&gt;"",C62&lt;&gt;""),IF(I62&lt;&gt;0,CONCATENATE($O$7,"'("&amp;0.5*(C62+C61)/$N$6&amp;" "&amp;I62/$N$7+$N$8&amp;")",$N$8," 0",$P$7,I62,$P$7,")"),""),")"))</f>
        <v>(command ".text" "m" '(1490 28.9)3 0"25.9")</v>
      </c>
      <c r="P62" s="34" t="str">
        <f>IF(P61=")",";end",IF(AND(C62&lt;&gt;"",D62&lt;&gt;""),IF(J62&lt;&gt;0,CONCATENATE($O$7,"'("&amp;0.5*(C62+C61)/$N$6&amp;" "&amp;-(J62/$N$7+$N$8)&amp;")",$N$8," 0",$P$7,J62,$P$7,")"),""),")"))</f>
        <v>(command ".text" "m" '(1490 -3.72)3 0"0.72")</v>
      </c>
    </row>
    <row r="63" spans="1:16" ht="17.25" thickBot="1">
      <c r="A63" s="12">
        <v>59</v>
      </c>
      <c r="B63" s="13">
        <v>41</v>
      </c>
      <c r="C63" s="14">
        <v>1520</v>
      </c>
      <c r="D63" s="15">
        <v>16.42</v>
      </c>
      <c r="E63" s="15">
        <v>10.51</v>
      </c>
      <c r="F63" s="15">
        <v>2.87</v>
      </c>
      <c r="G63" s="15">
        <v>3.45</v>
      </c>
      <c r="H63" s="15">
        <v>-10792.61</v>
      </c>
      <c r="I63" s="14">
        <v>15.25</v>
      </c>
      <c r="J63" s="14">
        <v>3.77</v>
      </c>
      <c r="K63" s="1">
        <f t="shared" si="0"/>
        <v>0</v>
      </c>
      <c r="L63" s="38" t="str">
        <f t="shared" si="1"/>
        <v>(command ".rectang"'(1500 0)'(1520 15.25)) (command ".rectang"'(1500 0)'(1520 -3.77)) (command ".text" "m" '(1510 18.25)3 0"15.25") (command ".text" "m" '(1510 -6.77)3 0"3.77")</v>
      </c>
      <c r="M63" s="35" t="str">
        <f>IF(M62=")",";end",IF(AND(C63&lt;&gt;"",B63&lt;&gt;""),IF(I63&lt;&gt;0,$O$6&amp;"'("&amp;$C62/$N$6&amp;" "&amp;"0"&amp;")"&amp;"'("&amp;$C63/$N$6&amp;" "&amp;I63/$N$7&amp;")"&amp;")",""),")"))</f>
        <v>(command ".rectang"'(1500 0)'(1520 15.25))</v>
      </c>
      <c r="N63" s="34" t="str">
        <f>IF(N62=")",";end",IF(AND(D63&lt;&gt;"",C63&lt;&gt;""),IF(J63&lt;&gt;0,$O$6&amp;"'("&amp;$C62/$N$6&amp;" "&amp;"0"&amp;")"&amp;"'("&amp;$C63/$N$6&amp;" "&amp;-1*J63/$N$7&amp;")"&amp;")",""),")"))</f>
        <v>(command ".rectang"'(1500 0)'(1520 -3.77))</v>
      </c>
      <c r="O63" s="34" t="str">
        <f>IF(O62=")",";end",IF(AND(B63&lt;&gt;"",C63&lt;&gt;""),IF(I63&lt;&gt;0,CONCATENATE($O$7,"'("&amp;0.5*(C63+C62)/$N$6&amp;" "&amp;I63/$N$7+$N$8&amp;")",$N$8," 0",$P$7,I63,$P$7,")"),""),")"))</f>
        <v>(command ".text" "m" '(1510 18.25)3 0"15.25")</v>
      </c>
      <c r="P63" s="34" t="str">
        <f>IF(P62=")",";end",IF(AND(C63&lt;&gt;"",D63&lt;&gt;""),IF(J63&lt;&gt;0,CONCATENATE($O$7,"'("&amp;0.5*(C63+C62)/$N$6&amp;" "&amp;-(J63/$N$7+$N$8)&amp;")",$N$8," 0",$P$7,J63,$P$7,")"),""),")"))</f>
        <v>(command ".text" "m" '(1510 -6.77)3 0"3.77")</v>
      </c>
    </row>
    <row r="64" spans="1:16" ht="17.25" thickBot="1">
      <c r="A64" s="12">
        <v>60</v>
      </c>
      <c r="B64" s="13">
        <v>42</v>
      </c>
      <c r="C64" s="14">
        <v>1540</v>
      </c>
      <c r="D64" s="15">
        <v>20</v>
      </c>
      <c r="E64" s="15">
        <v>0.2</v>
      </c>
      <c r="F64" s="15">
        <v>9.3</v>
      </c>
      <c r="G64" s="15">
        <v>11.16</v>
      </c>
      <c r="H64" s="15">
        <v>-10803.57</v>
      </c>
      <c r="I64" s="14">
        <v>0.2</v>
      </c>
      <c r="J64" s="14">
        <v>11.16</v>
      </c>
      <c r="K64" s="1">
        <f t="shared" si="0"/>
        <v>0</v>
      </c>
      <c r="L64" s="38" t="str">
        <f t="shared" si="1"/>
        <v>(command ".rectang"'(1520 0)'(1540 0.2)) (command ".rectang"'(1520 0)'(1540 -11.16)) (command ".text" "m" '(1530 3.2)3 0"0.2") (command ".text" "m" '(1530 -14.16)3 0"11.16")</v>
      </c>
      <c r="M64" s="35" t="str">
        <f>IF(M63=")",";end",IF(AND(C64&lt;&gt;"",B64&lt;&gt;""),IF(I64&lt;&gt;0,$O$6&amp;"'("&amp;$C63/$N$6&amp;" "&amp;"0"&amp;")"&amp;"'("&amp;$C64/$N$6&amp;" "&amp;I64/$N$7&amp;")"&amp;")",""),")"))</f>
        <v>(command ".rectang"'(1520 0)'(1540 0.2))</v>
      </c>
      <c r="N64" s="34" t="str">
        <f>IF(N63=")",";end",IF(AND(D64&lt;&gt;"",C64&lt;&gt;""),IF(J64&lt;&gt;0,$O$6&amp;"'("&amp;$C63/$N$6&amp;" "&amp;"0"&amp;")"&amp;"'("&amp;$C64/$N$6&amp;" "&amp;-1*J64/$N$7&amp;")"&amp;")",""),")"))</f>
        <v>(command ".rectang"'(1520 0)'(1540 -11.16))</v>
      </c>
      <c r="O64" s="34" t="str">
        <f>IF(O63=")",";end",IF(AND(B64&lt;&gt;"",C64&lt;&gt;""),IF(I64&lt;&gt;0,CONCATENATE($O$7,"'("&amp;0.5*(C64+C63)/$N$6&amp;" "&amp;I64/$N$7+$N$8&amp;")",$N$8," 0",$P$7,I64,$P$7,")"),""),")"))</f>
        <v>(command ".text" "m" '(1530 3.2)3 0"0.2")</v>
      </c>
      <c r="P64" s="34" t="str">
        <f>IF(P63=")",";end",IF(AND(C64&lt;&gt;"",D64&lt;&gt;""),IF(J64&lt;&gt;0,CONCATENATE($O$7,"'("&amp;0.5*(C64+C63)/$N$6&amp;" "&amp;-(J64/$N$7+$N$8)&amp;")",$N$8," 0",$P$7,J64,$P$7,")"),""),")"))</f>
        <v>(command ".text" "m" '(1530 -14.16)3 0"11.16")</v>
      </c>
    </row>
    <row r="65" spans="1:16" ht="17.25" thickBot="1">
      <c r="A65" s="12">
        <v>61</v>
      </c>
      <c r="B65" s="13">
        <v>43</v>
      </c>
      <c r="C65" s="14">
        <v>1560</v>
      </c>
      <c r="D65" s="15">
        <v>20</v>
      </c>
      <c r="E65" s="15">
        <v>0.2</v>
      </c>
      <c r="F65" s="15">
        <v>19.1</v>
      </c>
      <c r="G65" s="15">
        <v>22.92</v>
      </c>
      <c r="H65" s="15">
        <v>-10826.29</v>
      </c>
      <c r="I65" s="14">
        <v>0.2</v>
      </c>
      <c r="J65" s="14">
        <v>22.92</v>
      </c>
      <c r="K65" s="1">
        <f t="shared" si="0"/>
        <v>0</v>
      </c>
      <c r="L65" s="38" t="str">
        <f t="shared" si="1"/>
        <v>(command ".rectang"'(1540 0)'(1560 0.2)) (command ".rectang"'(1540 0)'(1560 -22.92)) (command ".text" "m" '(1550 3.2)3 0"0.2") (command ".text" "m" '(1550 -25.92)3 0"22.92")</v>
      </c>
      <c r="M65" s="35" t="str">
        <f>IF(M64=")",";end",IF(AND(C65&lt;&gt;"",B65&lt;&gt;""),IF(I65&lt;&gt;0,$O$6&amp;"'("&amp;$C64/$N$6&amp;" "&amp;"0"&amp;")"&amp;"'("&amp;$C65/$N$6&amp;" "&amp;I65/$N$7&amp;")"&amp;")",""),")"))</f>
        <v>(command ".rectang"'(1540 0)'(1560 0.2))</v>
      </c>
      <c r="N65" s="34" t="str">
        <f>IF(N64=")",";end",IF(AND(D65&lt;&gt;"",C65&lt;&gt;""),IF(J65&lt;&gt;0,$O$6&amp;"'("&amp;$C64/$N$6&amp;" "&amp;"0"&amp;")"&amp;"'("&amp;$C65/$N$6&amp;" "&amp;-1*J65/$N$7&amp;")"&amp;")",""),")"))</f>
        <v>(command ".rectang"'(1540 0)'(1560 -22.92))</v>
      </c>
      <c r="O65" s="34" t="str">
        <f>IF(O64=")",";end",IF(AND(B65&lt;&gt;"",C65&lt;&gt;""),IF(I65&lt;&gt;0,CONCATENATE($O$7,"'("&amp;0.5*(C65+C64)/$N$6&amp;" "&amp;I65/$N$7+$N$8&amp;")",$N$8," 0",$P$7,I65,$P$7,")"),""),")"))</f>
        <v>(command ".text" "m" '(1550 3.2)3 0"0.2")</v>
      </c>
      <c r="P65" s="34" t="str">
        <f>IF(P64=")",";end",IF(AND(C65&lt;&gt;"",D65&lt;&gt;""),IF(J65&lt;&gt;0,CONCATENATE($O$7,"'("&amp;0.5*(C65+C64)/$N$6&amp;" "&amp;-(J65/$N$7+$N$8)&amp;")",$N$8," 0",$P$7,J65,$P$7,")"),""),")"))</f>
        <v>(command ".text" "m" '(1550 -25.92)3 0"22.92")</v>
      </c>
    </row>
    <row r="66" spans="1:16" ht="17.25" thickBot="1">
      <c r="A66" s="12">
        <v>62</v>
      </c>
      <c r="B66" s="13">
        <v>44</v>
      </c>
      <c r="C66" s="14">
        <v>1580</v>
      </c>
      <c r="D66" s="15">
        <v>20</v>
      </c>
      <c r="E66" s="15">
        <v>0.1</v>
      </c>
      <c r="F66" s="15">
        <v>42</v>
      </c>
      <c r="G66" s="15">
        <v>50.4</v>
      </c>
      <c r="H66" s="15">
        <v>-10876.59</v>
      </c>
      <c r="I66" s="14">
        <v>0.1</v>
      </c>
      <c r="J66" s="14">
        <v>50.4</v>
      </c>
      <c r="K66" s="1">
        <f t="shared" si="0"/>
        <v>0</v>
      </c>
      <c r="L66" s="38" t="str">
        <f t="shared" si="1"/>
        <v>(command ".rectang"'(1560 0)'(1580 0.1)) (command ".rectang"'(1560 0)'(1580 -50.4)) (command ".text" "m" '(1570 3.1)3 0"0.1") (command ".text" "m" '(1570 -53.4)3 0"50.4")</v>
      </c>
      <c r="M66" s="35" t="str">
        <f>IF(M65=")",";end",IF(AND(C66&lt;&gt;"",B66&lt;&gt;""),IF(I66&lt;&gt;0,$O$6&amp;"'("&amp;$C65/$N$6&amp;" "&amp;"0"&amp;")"&amp;"'("&amp;$C66/$N$6&amp;" "&amp;I66/$N$7&amp;")"&amp;")",""),")"))</f>
        <v>(command ".rectang"'(1560 0)'(1580 0.1))</v>
      </c>
      <c r="N66" s="34" t="str">
        <f>IF(N65=")",";end",IF(AND(D66&lt;&gt;"",C66&lt;&gt;""),IF(J66&lt;&gt;0,$O$6&amp;"'("&amp;$C65/$N$6&amp;" "&amp;"0"&amp;")"&amp;"'("&amp;$C66/$N$6&amp;" "&amp;-1*J66/$N$7&amp;")"&amp;")",""),")"))</f>
        <v>(command ".rectang"'(1560 0)'(1580 -50.4))</v>
      </c>
      <c r="O66" s="34" t="str">
        <f>IF(O65=")",";end",IF(AND(B66&lt;&gt;"",C66&lt;&gt;""),IF(I66&lt;&gt;0,CONCATENATE($O$7,"'("&amp;0.5*(C66+C65)/$N$6&amp;" "&amp;I66/$N$7+$N$8&amp;")",$N$8," 0",$P$7,I66,$P$7,")"),""),")"))</f>
        <v>(command ".text" "m" '(1570 3.1)3 0"0.1")</v>
      </c>
      <c r="P66" s="34" t="str">
        <f>IF(P65=")",";end",IF(AND(C66&lt;&gt;"",D66&lt;&gt;""),IF(J66&lt;&gt;0,CONCATENATE($O$7,"'("&amp;0.5*(C66+C65)/$N$6&amp;" "&amp;-(J66/$N$7+$N$8)&amp;")",$N$8," 0",$P$7,J66,$P$7,")"),""),")"))</f>
        <v>(command ".text" "m" '(1570 -53.4)3 0"50.4")</v>
      </c>
    </row>
    <row r="67" spans="1:16" ht="17.25" thickBot="1">
      <c r="A67" s="12">
        <v>63</v>
      </c>
      <c r="B67" s="13" t="s">
        <v>19</v>
      </c>
      <c r="C67" s="14">
        <v>1600</v>
      </c>
      <c r="D67" s="15">
        <v>20</v>
      </c>
      <c r="E67" s="15">
        <v>0</v>
      </c>
      <c r="F67" s="15">
        <v>80.5</v>
      </c>
      <c r="G67" s="15">
        <v>96.6</v>
      </c>
      <c r="H67" s="15">
        <v>-10973.19</v>
      </c>
      <c r="I67" s="14">
        <v>0</v>
      </c>
      <c r="J67" s="14">
        <v>96.6</v>
      </c>
      <c r="K67" s="1">
        <f t="shared" si="0"/>
        <v>0</v>
      </c>
      <c r="L67" s="38" t="str">
        <f t="shared" si="1"/>
        <v> (command ".rectang"'(1580 0)'(1600 -96.6))  (command ".text" "m" '(1590 -99.6)3 0"96.6")</v>
      </c>
      <c r="M67" s="35">
        <f>IF(M66=")",";end",IF(AND(C67&lt;&gt;"",B67&lt;&gt;""),IF(I67&lt;&gt;0,$O$6&amp;"'("&amp;$C66/$N$6&amp;" "&amp;"0"&amp;")"&amp;"'("&amp;$C67/$N$6&amp;" "&amp;I67/$N$7&amp;")"&amp;")",""),")"))</f>
      </c>
      <c r="N67" s="34" t="str">
        <f>IF(N66=")",";end",IF(AND(D67&lt;&gt;"",C67&lt;&gt;""),IF(J67&lt;&gt;0,$O$6&amp;"'("&amp;$C66/$N$6&amp;" "&amp;"0"&amp;")"&amp;"'("&amp;$C67/$N$6&amp;" "&amp;-1*J67/$N$7&amp;")"&amp;")",""),")"))</f>
        <v>(command ".rectang"'(1580 0)'(1600 -96.6))</v>
      </c>
      <c r="O67" s="34">
        <f>IF(O66=")",";end",IF(AND(B67&lt;&gt;"",C67&lt;&gt;""),IF(I67&lt;&gt;0,CONCATENATE($O$7,"'("&amp;0.5*(C67+C66)/$N$6&amp;" "&amp;I67/$N$7+$N$8&amp;")",$N$8," 0",$P$7,I67,$P$7,")"),""),")"))</f>
      </c>
      <c r="P67" s="34" t="str">
        <f>IF(P66=")",";end",IF(AND(C67&lt;&gt;"",D67&lt;&gt;""),IF(J67&lt;&gt;0,CONCATENATE($O$7,"'("&amp;0.5*(C67+C66)/$N$6&amp;" "&amp;-(J67/$N$7+$N$8)&amp;")",$N$8," 0",$P$7,J67,$P$7,")"),""),")"))</f>
        <v>(command ".text" "m" '(1590 -99.6)3 0"96.6")</v>
      </c>
    </row>
    <row r="68" spans="1:16" ht="17.25" thickBot="1">
      <c r="A68" s="12">
        <v>64</v>
      </c>
      <c r="B68" s="13">
        <v>45</v>
      </c>
      <c r="C68" s="14">
        <v>1620</v>
      </c>
      <c r="D68" s="15">
        <v>20</v>
      </c>
      <c r="E68" s="15">
        <v>0</v>
      </c>
      <c r="F68" s="15">
        <v>162.1</v>
      </c>
      <c r="G68" s="15">
        <v>194.52</v>
      </c>
      <c r="H68" s="15">
        <v>-11167.71</v>
      </c>
      <c r="I68" s="14">
        <v>0</v>
      </c>
      <c r="J68" s="14">
        <v>194.52</v>
      </c>
      <c r="K68" s="1">
        <f t="shared" si="0"/>
        <v>0</v>
      </c>
      <c r="L68" s="38" t="str">
        <f t="shared" si="1"/>
        <v> (command ".rectang"'(1600 0)'(1620 -194.52))  (command ".text" "m" '(1610 -197.52)3 0"194.52")</v>
      </c>
      <c r="M68" s="35">
        <f>IF(M67=")",";end",IF(AND(C68&lt;&gt;"",B68&lt;&gt;""),IF(I68&lt;&gt;0,$O$6&amp;"'("&amp;$C67/$N$6&amp;" "&amp;"0"&amp;")"&amp;"'("&amp;$C68/$N$6&amp;" "&amp;I68/$N$7&amp;")"&amp;")",""),")"))</f>
      </c>
      <c r="N68" s="34" t="str">
        <f>IF(N67=")",";end",IF(AND(D68&lt;&gt;"",C68&lt;&gt;""),IF(J68&lt;&gt;0,$O$6&amp;"'("&amp;$C67/$N$6&amp;" "&amp;"0"&amp;")"&amp;"'("&amp;$C68/$N$6&amp;" "&amp;-1*J68/$N$7&amp;")"&amp;")",""),")"))</f>
        <v>(command ".rectang"'(1600 0)'(1620 -194.52))</v>
      </c>
      <c r="O68" s="34">
        <f>IF(O67=")",";end",IF(AND(B68&lt;&gt;"",C68&lt;&gt;""),IF(I68&lt;&gt;0,CONCATENATE($O$7,"'("&amp;0.5*(C68+C67)/$N$6&amp;" "&amp;I68/$N$7+$N$8&amp;")",$N$8," 0",$P$7,I68,$P$7,")"),""),")"))</f>
      </c>
      <c r="P68" s="34" t="str">
        <f>IF(P67=")",";end",IF(AND(C68&lt;&gt;"",D68&lt;&gt;""),IF(J68&lt;&gt;0,CONCATENATE($O$7,"'("&amp;0.5*(C68+C67)/$N$6&amp;" "&amp;-(J68/$N$7+$N$8)&amp;")",$N$8," 0",$P$7,J68,$P$7,")"),""),")"))</f>
        <v>(command ".text" "m" '(1610 -197.52)3 0"194.52")</v>
      </c>
    </row>
    <row r="69" spans="1:16" ht="17.25" thickBot="1">
      <c r="A69" s="12">
        <v>65</v>
      </c>
      <c r="B69" s="13">
        <v>46</v>
      </c>
      <c r="C69" s="14">
        <v>1640</v>
      </c>
      <c r="D69" s="15">
        <v>20</v>
      </c>
      <c r="E69" s="15">
        <v>0</v>
      </c>
      <c r="F69" s="15">
        <v>284.1</v>
      </c>
      <c r="G69" s="15">
        <v>340.92</v>
      </c>
      <c r="H69" s="15">
        <v>-11508.63</v>
      </c>
      <c r="I69" s="14">
        <v>0</v>
      </c>
      <c r="J69" s="14">
        <v>340.92</v>
      </c>
      <c r="K69" s="1">
        <f t="shared" si="0"/>
        <v>0</v>
      </c>
      <c r="L69" s="38" t="str">
        <f t="shared" si="1"/>
        <v> (command ".rectang"'(1620 0)'(1640 -340.92))  (command ".text" "m" '(1630 -343.92)3 0"340.92")</v>
      </c>
      <c r="M69" s="35">
        <f>IF(M68=")",";end",IF(AND(C69&lt;&gt;"",B69&lt;&gt;""),IF(I69&lt;&gt;0,$O$6&amp;"'("&amp;$C68/$N$6&amp;" "&amp;"0"&amp;")"&amp;"'("&amp;$C69/$N$6&amp;" "&amp;I69/$N$7&amp;")"&amp;")",""),")"))</f>
      </c>
      <c r="N69" s="34" t="str">
        <f>IF(N68=")",";end",IF(AND(D69&lt;&gt;"",C69&lt;&gt;""),IF(J69&lt;&gt;0,$O$6&amp;"'("&amp;$C68/$N$6&amp;" "&amp;"0"&amp;")"&amp;"'("&amp;$C69/$N$6&amp;" "&amp;-1*J69/$N$7&amp;")"&amp;")",""),")"))</f>
        <v>(command ".rectang"'(1620 0)'(1640 -340.92))</v>
      </c>
      <c r="O69" s="34">
        <f>IF(O68=")",";end",IF(AND(B69&lt;&gt;"",C69&lt;&gt;""),IF(I69&lt;&gt;0,CONCATENATE($O$7,"'("&amp;0.5*(C69+C68)/$N$6&amp;" "&amp;I69/$N$7+$N$8&amp;")",$N$8," 0",$P$7,I69,$P$7,")"),""),")"))</f>
      </c>
      <c r="P69" s="34" t="str">
        <f>IF(P68=")",";end",IF(AND(C69&lt;&gt;"",D69&lt;&gt;""),IF(J69&lt;&gt;0,CONCATENATE($O$7,"'("&amp;0.5*(C69+C68)/$N$6&amp;" "&amp;-(J69/$N$7+$N$8)&amp;")",$N$8," 0",$P$7,J69,$P$7,")"),""),")"))</f>
        <v>(command ".text" "m" '(1630 -343.92)3 0"340.92")</v>
      </c>
    </row>
    <row r="70" spans="1:16" ht="17.25" thickBot="1">
      <c r="A70" s="12">
        <v>66</v>
      </c>
      <c r="B70" s="13">
        <v>47</v>
      </c>
      <c r="C70" s="14">
        <v>1660</v>
      </c>
      <c r="D70" s="15">
        <v>20</v>
      </c>
      <c r="E70" s="15">
        <v>0</v>
      </c>
      <c r="F70" s="15">
        <v>408</v>
      </c>
      <c r="G70" s="15">
        <v>489.6</v>
      </c>
      <c r="H70" s="15">
        <v>-11998.23</v>
      </c>
      <c r="I70" s="14">
        <v>0</v>
      </c>
      <c r="J70" s="14">
        <v>489.6</v>
      </c>
      <c r="K70" s="1">
        <f aca="true" t="shared" si="2" ref="K70:K77">+MOD(C70,$K$9)</f>
        <v>0</v>
      </c>
      <c r="L70" s="38" t="str">
        <f t="shared" si="1"/>
        <v> (command ".rectang"'(1640 0)'(1660 -489.6))  (command ".text" "m" '(1650 -492.6)3 0"489.6")</v>
      </c>
      <c r="M70" s="35">
        <f>IF(M69=")",";end",IF(AND(C70&lt;&gt;"",B70&lt;&gt;""),IF(I70&lt;&gt;0,$O$6&amp;"'("&amp;$C69/$N$6&amp;" "&amp;"0"&amp;")"&amp;"'("&amp;$C70/$N$6&amp;" "&amp;I70/$N$7&amp;")"&amp;")",""),")"))</f>
      </c>
      <c r="N70" s="34" t="str">
        <f>IF(N69=")",";end",IF(AND(D70&lt;&gt;"",C70&lt;&gt;""),IF(J70&lt;&gt;0,$O$6&amp;"'("&amp;$C69/$N$6&amp;" "&amp;"0"&amp;")"&amp;"'("&amp;$C70/$N$6&amp;" "&amp;-1*J70/$N$7&amp;")"&amp;")",""),")"))</f>
        <v>(command ".rectang"'(1640 0)'(1660 -489.6))</v>
      </c>
      <c r="O70" s="34">
        <f>IF(O69=")",";end",IF(AND(B70&lt;&gt;"",C70&lt;&gt;""),IF(I70&lt;&gt;0,CONCATENATE($O$7,"'("&amp;0.5*(C70+C69)/$N$6&amp;" "&amp;I70/$N$7+$N$8&amp;")",$N$8," 0",$P$7,I70,$P$7,")"),""),")"))</f>
      </c>
      <c r="P70" s="34" t="str">
        <f>IF(P69=")",";end",IF(AND(C70&lt;&gt;"",D70&lt;&gt;""),IF(J70&lt;&gt;0,CONCATENATE($O$7,"'("&amp;0.5*(C70+C69)/$N$6&amp;" "&amp;-(J70/$N$7+$N$8)&amp;")",$N$8," 0",$P$7,J70,$P$7,")"),""),")"))</f>
        <v>(command ".text" "m" '(1650 -492.6)3 0"489.6")</v>
      </c>
    </row>
    <row r="71" spans="1:16" ht="17.25" thickBot="1">
      <c r="A71" s="12">
        <v>67</v>
      </c>
      <c r="B71" s="13">
        <v>48</v>
      </c>
      <c r="C71" s="14">
        <v>1680</v>
      </c>
      <c r="D71" s="15">
        <v>20</v>
      </c>
      <c r="E71" s="15">
        <v>0</v>
      </c>
      <c r="F71" s="15">
        <v>546.1</v>
      </c>
      <c r="G71" s="15">
        <v>655.32</v>
      </c>
      <c r="H71" s="15">
        <v>-12653.55</v>
      </c>
      <c r="I71" s="14">
        <v>0</v>
      </c>
      <c r="J71" s="14">
        <v>655.32</v>
      </c>
      <c r="K71" s="1">
        <f t="shared" si="2"/>
        <v>0</v>
      </c>
      <c r="L71" s="38" t="str">
        <f t="shared" si="1"/>
        <v> (command ".rectang"'(1660 0)'(1680 -655.32))  (command ".text" "m" '(1670 -658.32)3 0"655.32")</v>
      </c>
      <c r="M71" s="35">
        <f>IF(M70=")",";end",IF(AND(C71&lt;&gt;"",B71&lt;&gt;""),IF(I71&lt;&gt;0,$O$6&amp;"'("&amp;$C70/$N$6&amp;" "&amp;"0"&amp;")"&amp;"'("&amp;$C71/$N$6&amp;" "&amp;I71/$N$7&amp;")"&amp;")",""),")"))</f>
      </c>
      <c r="N71" s="34" t="str">
        <f>IF(N70=")",";end",IF(AND(D71&lt;&gt;"",C71&lt;&gt;""),IF(J71&lt;&gt;0,$O$6&amp;"'("&amp;$C70/$N$6&amp;" "&amp;"0"&amp;")"&amp;"'("&amp;$C71/$N$6&amp;" "&amp;-1*J71/$N$7&amp;")"&amp;")",""),")"))</f>
        <v>(command ".rectang"'(1660 0)'(1680 -655.32))</v>
      </c>
      <c r="O71" s="34">
        <f>IF(O70=")",";end",IF(AND(B71&lt;&gt;"",C71&lt;&gt;""),IF(I71&lt;&gt;0,CONCATENATE($O$7,"'("&amp;0.5*(C71+C70)/$N$6&amp;" "&amp;I71/$N$7+$N$8&amp;")",$N$8," 0",$P$7,I71,$P$7,")"),""),")"))</f>
      </c>
      <c r="P71" s="34" t="str">
        <f>IF(P70=")",";end",IF(AND(C71&lt;&gt;"",D71&lt;&gt;""),IF(J71&lt;&gt;0,CONCATENATE($O$7,"'("&amp;0.5*(C71+C70)/$N$6&amp;" "&amp;-(J71/$N$7+$N$8)&amp;")",$N$8," 0",$P$7,J71,$P$7,")"),""),")"))</f>
        <v>(command ".text" "m" '(1670 -658.32)3 0"655.32")</v>
      </c>
    </row>
    <row r="72" spans="1:16" ht="17.25" thickBot="1">
      <c r="A72" s="12">
        <v>68</v>
      </c>
      <c r="B72" s="13" t="s">
        <v>20</v>
      </c>
      <c r="C72" s="14">
        <v>1700</v>
      </c>
      <c r="D72" s="15">
        <v>20</v>
      </c>
      <c r="E72" s="15">
        <v>0</v>
      </c>
      <c r="F72" s="15">
        <v>693.9</v>
      </c>
      <c r="G72" s="15">
        <v>832.68</v>
      </c>
      <c r="H72" s="15">
        <v>-13486.23</v>
      </c>
      <c r="I72" s="14">
        <v>0</v>
      </c>
      <c r="J72" s="14">
        <v>832.68</v>
      </c>
      <c r="K72" s="1">
        <f t="shared" si="2"/>
        <v>0</v>
      </c>
      <c r="L72" s="38" t="str">
        <f t="shared" si="1"/>
        <v> (command ".rectang"'(1680 0)'(1700 -832.68))  (command ".text" "m" '(1690 -835.68)3 0"832.68")</v>
      </c>
      <c r="M72" s="35">
        <f>IF(M71=")",";end",IF(AND(C72&lt;&gt;"",B72&lt;&gt;""),IF(I72&lt;&gt;0,$O$6&amp;"'("&amp;$C71/$N$6&amp;" "&amp;"0"&amp;")"&amp;"'("&amp;$C72/$N$6&amp;" "&amp;I72/$N$7&amp;")"&amp;")",""),")"))</f>
      </c>
      <c r="N72" s="34" t="str">
        <f>IF(N71=")",";end",IF(AND(D72&lt;&gt;"",C72&lt;&gt;""),IF(J72&lt;&gt;0,$O$6&amp;"'("&amp;$C71/$N$6&amp;" "&amp;"0"&amp;")"&amp;"'("&amp;$C72/$N$6&amp;" "&amp;-1*J72/$N$7&amp;")"&amp;")",""),")"))</f>
        <v>(command ".rectang"'(1680 0)'(1700 -832.68))</v>
      </c>
      <c r="O72" s="34">
        <f>IF(O71=")",";end",IF(AND(B72&lt;&gt;"",C72&lt;&gt;""),IF(I72&lt;&gt;0,CONCATENATE($O$7,"'("&amp;0.5*(C72+C71)/$N$6&amp;" "&amp;I72/$N$7+$N$8&amp;")",$N$8," 0",$P$7,I72,$P$7,")"),""),")"))</f>
      </c>
      <c r="P72" s="34" t="str">
        <f>IF(P71=")",";end",IF(AND(C72&lt;&gt;"",D72&lt;&gt;""),IF(J72&lt;&gt;0,CONCATENATE($O$7,"'("&amp;0.5*(C72+C71)/$N$6&amp;" "&amp;-(J72/$N$7+$N$8)&amp;")",$N$8," 0",$P$7,J72,$P$7,")"),""),")"))</f>
        <v>(command ".text" "m" '(1690 -835.68)3 0"832.68")</v>
      </c>
    </row>
    <row r="73" spans="1:16" ht="17.25" thickBot="1">
      <c r="A73" s="12">
        <v>69</v>
      </c>
      <c r="B73" s="13">
        <v>49</v>
      </c>
      <c r="C73" s="14">
        <v>1720</v>
      </c>
      <c r="D73" s="15">
        <v>20</v>
      </c>
      <c r="E73" s="15">
        <v>0</v>
      </c>
      <c r="F73" s="15">
        <v>673.9</v>
      </c>
      <c r="G73" s="15">
        <v>808.68</v>
      </c>
      <c r="H73" s="15">
        <v>-14294.91</v>
      </c>
      <c r="I73" s="14">
        <v>0</v>
      </c>
      <c r="J73" s="14">
        <v>808.68</v>
      </c>
      <c r="K73" s="1">
        <f t="shared" si="2"/>
        <v>0</v>
      </c>
      <c r="L73" s="38" t="str">
        <f t="shared" si="1"/>
        <v> (command ".rectang"'(1700 0)'(1720 -808.68))  (command ".text" "m" '(1710 -811.68)3 0"808.68")</v>
      </c>
      <c r="M73" s="35">
        <f>IF(M72=")",";end",IF(AND(C73&lt;&gt;"",B73&lt;&gt;""),IF(I73&lt;&gt;0,$O$6&amp;"'("&amp;$C72/$N$6&amp;" "&amp;"0"&amp;")"&amp;"'("&amp;$C73/$N$6&amp;" "&amp;I73/$N$7&amp;")"&amp;")",""),")"))</f>
      </c>
      <c r="N73" s="34" t="str">
        <f>IF(N72=")",";end",IF(AND(D73&lt;&gt;"",C73&lt;&gt;""),IF(J73&lt;&gt;0,$O$6&amp;"'("&amp;$C72/$N$6&amp;" "&amp;"0"&amp;")"&amp;"'("&amp;$C73/$N$6&amp;" "&amp;-1*J73/$N$7&amp;")"&amp;")",""),")"))</f>
        <v>(command ".rectang"'(1700 0)'(1720 -808.68))</v>
      </c>
      <c r="O73" s="34">
        <f>IF(O72=")",";end",IF(AND(B73&lt;&gt;"",C73&lt;&gt;""),IF(I73&lt;&gt;0,CONCATENATE($O$7,"'("&amp;0.5*(C73+C72)/$N$6&amp;" "&amp;I73/$N$7+$N$8&amp;")",$N$8," 0",$P$7,I73,$P$7,")"),""),")"))</f>
      </c>
      <c r="P73" s="34" t="str">
        <f>IF(P72=")",";end",IF(AND(C73&lt;&gt;"",D73&lt;&gt;""),IF(J73&lt;&gt;0,CONCATENATE($O$7,"'("&amp;0.5*(C73+C72)/$N$6&amp;" "&amp;-(J73/$N$7+$N$8)&amp;")",$N$8," 0",$P$7,J73,$P$7,")"),""),")"))</f>
        <v>(command ".text" "m" '(1710 -811.68)3 0"808.68")</v>
      </c>
    </row>
    <row r="74" spans="1:16" ht="17.25" thickBot="1">
      <c r="A74" s="12">
        <v>70</v>
      </c>
      <c r="B74" s="13">
        <v>50</v>
      </c>
      <c r="C74" s="14">
        <v>1740</v>
      </c>
      <c r="D74" s="15">
        <v>20</v>
      </c>
      <c r="E74" s="15">
        <v>0</v>
      </c>
      <c r="F74" s="15">
        <v>497.7</v>
      </c>
      <c r="G74" s="15">
        <v>597.24</v>
      </c>
      <c r="H74" s="15">
        <v>-14892.15</v>
      </c>
      <c r="I74" s="14">
        <v>0</v>
      </c>
      <c r="J74" s="14">
        <v>597.24</v>
      </c>
      <c r="K74" s="1">
        <f t="shared" si="2"/>
        <v>0</v>
      </c>
      <c r="L74" s="38" t="str">
        <f t="shared" si="1"/>
        <v> (command ".rectang"'(1720 0)'(1740 -597.24))  (command ".text" "m" '(1730 -600.24)3 0"597.24")</v>
      </c>
      <c r="M74" s="35">
        <f>IF(M73=")",";end",IF(AND(C74&lt;&gt;"",B74&lt;&gt;""),IF(I74&lt;&gt;0,$O$6&amp;"'("&amp;$C73/$N$6&amp;" "&amp;"0"&amp;")"&amp;"'("&amp;$C74/$N$6&amp;" "&amp;I74/$N$7&amp;")"&amp;")",""),")"))</f>
      </c>
      <c r="N74" s="34" t="str">
        <f>IF(N73=")",";end",IF(AND(D74&lt;&gt;"",C74&lt;&gt;""),IF(J74&lt;&gt;0,$O$6&amp;"'("&amp;$C73/$N$6&amp;" "&amp;"0"&amp;")"&amp;"'("&amp;$C74/$N$6&amp;" "&amp;-1*J74/$N$7&amp;")"&amp;")",""),")"))</f>
        <v>(command ".rectang"'(1720 0)'(1740 -597.24))</v>
      </c>
      <c r="O74" s="34">
        <f>IF(O73=")",";end",IF(AND(B74&lt;&gt;"",C74&lt;&gt;""),IF(I74&lt;&gt;0,CONCATENATE($O$7,"'("&amp;0.5*(C74+C73)/$N$6&amp;" "&amp;I74/$N$7+$N$8&amp;")",$N$8," 0",$P$7,I74,$P$7,")"),""),")"))</f>
      </c>
      <c r="P74" s="34" t="str">
        <f>IF(P73=")",";end",IF(AND(C74&lt;&gt;"",D74&lt;&gt;""),IF(J74&lt;&gt;0,CONCATENATE($O$7,"'("&amp;0.5*(C74+C73)/$N$6&amp;" "&amp;-(J74/$N$7+$N$8)&amp;")",$N$8," 0",$P$7,J74,$P$7,")"),""),")"))</f>
        <v>(command ".text" "m" '(1730 -600.24)3 0"597.24")</v>
      </c>
    </row>
    <row r="75" spans="1:16" ht="17.25" thickBot="1">
      <c r="A75" s="12">
        <v>71</v>
      </c>
      <c r="B75" s="13">
        <v>51</v>
      </c>
      <c r="C75" s="14">
        <v>1760</v>
      </c>
      <c r="D75" s="15">
        <v>20</v>
      </c>
      <c r="E75" s="15">
        <v>0</v>
      </c>
      <c r="F75" s="15">
        <v>337.2</v>
      </c>
      <c r="G75" s="15">
        <v>404.64</v>
      </c>
      <c r="H75" s="15">
        <v>-15296.79</v>
      </c>
      <c r="I75" s="14">
        <v>0</v>
      </c>
      <c r="J75" s="14">
        <v>404.64</v>
      </c>
      <c r="K75" s="1">
        <f t="shared" si="2"/>
        <v>0</v>
      </c>
      <c r="L75" s="38" t="str">
        <f t="shared" si="1"/>
        <v> (command ".rectang"'(1740 0)'(1760 -404.64))  (command ".text" "m" '(1750 -407.64)3 0"404.64")</v>
      </c>
      <c r="M75" s="35">
        <f>IF(M74=")",";end",IF(AND(C75&lt;&gt;"",B75&lt;&gt;""),IF(I75&lt;&gt;0,$O$6&amp;"'("&amp;$C74/$N$6&amp;" "&amp;"0"&amp;")"&amp;"'("&amp;$C75/$N$6&amp;" "&amp;I75/$N$7&amp;")"&amp;")",""),")"))</f>
      </c>
      <c r="N75" s="34" t="str">
        <f>IF(N74=")",";end",IF(AND(D75&lt;&gt;"",C75&lt;&gt;""),IF(J75&lt;&gt;0,$O$6&amp;"'("&amp;$C74/$N$6&amp;" "&amp;"0"&amp;")"&amp;"'("&amp;$C75/$N$6&amp;" "&amp;-1*J75/$N$7&amp;")"&amp;")",""),")"))</f>
        <v>(command ".rectang"'(1740 0)'(1760 -404.64))</v>
      </c>
      <c r="O75" s="34">
        <f>IF(O74=")",";end",IF(AND(B75&lt;&gt;"",C75&lt;&gt;""),IF(I75&lt;&gt;0,CONCATENATE($O$7,"'("&amp;0.5*(C75+C74)/$N$6&amp;" "&amp;I75/$N$7+$N$8&amp;")",$N$8," 0",$P$7,I75,$P$7,")"),""),")"))</f>
      </c>
      <c r="P75" s="34" t="str">
        <f>IF(P74=")",";end",IF(AND(C75&lt;&gt;"",D75&lt;&gt;""),IF(J75&lt;&gt;0,CONCATENATE($O$7,"'("&amp;0.5*(C75+C74)/$N$6&amp;" "&amp;-(J75/$N$7+$N$8)&amp;")",$N$8," 0",$P$7,J75,$P$7,")"),""),")"))</f>
        <v>(command ".text" "m" '(1750 -407.64)3 0"404.64")</v>
      </c>
    </row>
    <row r="76" spans="1:16" ht="17.25" thickBot="1">
      <c r="A76" s="12">
        <v>72</v>
      </c>
      <c r="B76" s="13">
        <v>52</v>
      </c>
      <c r="C76" s="14">
        <v>1780</v>
      </c>
      <c r="D76" s="15">
        <v>20</v>
      </c>
      <c r="E76" s="15">
        <v>0</v>
      </c>
      <c r="F76" s="15">
        <v>192.7</v>
      </c>
      <c r="G76" s="15">
        <v>231.24</v>
      </c>
      <c r="H76" s="15">
        <v>-15528.03</v>
      </c>
      <c r="I76" s="14">
        <v>0</v>
      </c>
      <c r="J76" s="14">
        <v>231.24</v>
      </c>
      <c r="K76" s="1">
        <f t="shared" si="2"/>
        <v>0</v>
      </c>
      <c r="L76" s="38" t="str">
        <f t="shared" si="1"/>
        <v> (command ".rectang"'(1760 0)'(1780 -231.24))  (command ".text" "m" '(1770 -234.24)3 0"231.24")</v>
      </c>
      <c r="M76" s="35">
        <f>IF(M75=")",";end",IF(AND(C76&lt;&gt;"",B76&lt;&gt;""),IF(I76&lt;&gt;0,$O$6&amp;"'("&amp;$C75/$N$6&amp;" "&amp;"0"&amp;")"&amp;"'("&amp;$C76/$N$6&amp;" "&amp;I76/$N$7&amp;")"&amp;")",""),")"))</f>
      </c>
      <c r="N76" s="34" t="str">
        <f>IF(N75=")",";end",IF(AND(D76&lt;&gt;"",C76&lt;&gt;""),IF(J76&lt;&gt;0,$O$6&amp;"'("&amp;$C75/$N$6&amp;" "&amp;"0"&amp;")"&amp;"'("&amp;$C76/$N$6&amp;" "&amp;-1*J76/$N$7&amp;")"&amp;")",""),")"))</f>
        <v>(command ".rectang"'(1760 0)'(1780 -231.24))</v>
      </c>
      <c r="O76" s="34">
        <f>IF(O75=")",";end",IF(AND(B76&lt;&gt;"",C76&lt;&gt;""),IF(I76&lt;&gt;0,CONCATENATE($O$7,"'("&amp;0.5*(C76+C75)/$N$6&amp;" "&amp;I76/$N$7+$N$8&amp;")",$N$8," 0",$P$7,I76,$P$7,")"),""),")"))</f>
      </c>
      <c r="P76" s="34" t="str">
        <f>IF(P75=")",";end",IF(AND(C76&lt;&gt;"",D76&lt;&gt;""),IF(J76&lt;&gt;0,CONCATENATE($O$7,"'("&amp;0.5*(C76+C75)/$N$6&amp;" "&amp;-(J76/$N$7+$N$8)&amp;")",$N$8," 0",$P$7,J76,$P$7,")"),""),")"))</f>
        <v>(command ".text" "m" '(1770 -234.24)3 0"231.24")</v>
      </c>
    </row>
    <row r="77" spans="1:16" ht="17.25" thickBot="1">
      <c r="A77" s="12">
        <v>73</v>
      </c>
      <c r="B77" s="13" t="s">
        <v>21</v>
      </c>
      <c r="C77" s="14">
        <v>1800</v>
      </c>
      <c r="D77" s="15">
        <v>20</v>
      </c>
      <c r="E77" s="15">
        <v>0</v>
      </c>
      <c r="F77" s="15">
        <v>74.3</v>
      </c>
      <c r="G77" s="15">
        <v>89.16</v>
      </c>
      <c r="H77" s="15">
        <v>-15617.19</v>
      </c>
      <c r="I77" s="14">
        <v>0</v>
      </c>
      <c r="J77" s="14">
        <v>89.16</v>
      </c>
      <c r="K77" s="1">
        <f t="shared" si="2"/>
        <v>0</v>
      </c>
      <c r="L77" s="38" t="str">
        <f>IF(L76=")",";end",IF(M77=")",")",CONCATENATE(M77," ",N77," ",O77," ",P77)))</f>
        <v> (command ".rectang"'(1780 0)'(1800 -89.16))  (command ".text" "m" '(1790 -92.16)3 0"89.16")</v>
      </c>
      <c r="M77" s="35">
        <f>IF(M76=")",";end",IF(AND(C77&lt;&gt;"",B77&lt;&gt;""),IF(I77&lt;&gt;0,$O$6&amp;"'("&amp;$C76/$N$6&amp;" "&amp;"0"&amp;")"&amp;"'("&amp;$C77/$N$6&amp;" "&amp;I77/$N$7&amp;")"&amp;")",""),")"))</f>
      </c>
      <c r="N77" s="34" t="str">
        <f>IF(N76=")",";end",IF(AND(D77&lt;&gt;"",C77&lt;&gt;""),IF(J77&lt;&gt;0,$O$6&amp;"'("&amp;$C76/$N$6&amp;" "&amp;"0"&amp;")"&amp;"'("&amp;$C77/$N$6&amp;" "&amp;-1*J77/$N$7&amp;")"&amp;")",""),")"))</f>
        <v>(command ".rectang"'(1780 0)'(1800 -89.16))</v>
      </c>
      <c r="O77" s="34">
        <f>IF(O76=")",";end",IF(AND(B77&lt;&gt;"",C77&lt;&gt;""),IF(I77&lt;&gt;0,CONCATENATE($O$7,"'("&amp;0.5*(C77+C76)/$N$6&amp;" "&amp;I77/$N$7+$N$8&amp;")",$N$8," 0",$P$7,I77,$P$7,")"),""),")"))</f>
      </c>
      <c r="P77" s="34" t="str">
        <f>IF(P76=")",";end",IF(AND(C77&lt;&gt;"",D77&lt;&gt;""),IF(J77&lt;&gt;0,CONCATENATE($O$7,"'("&amp;0.5*(C77+C76)/$N$6&amp;" "&amp;-(J77/$N$7+$N$8)&amp;")",$N$8," 0",$P$7,J77,$P$7,")"),""),")"))</f>
        <v>(command ".text" "m" '(1790 -92.16)3 0"89.16")</v>
      </c>
    </row>
    <row r="78" spans="12:16" ht="12.75">
      <c r="L78" s="38" t="str">
        <f>IF(L77=")",";end",IF(M78=")",")",CONCATENATE(M78," ",N78," ",O78," ",P78)))</f>
        <v>)</v>
      </c>
      <c r="M78" s="35" t="str">
        <f>IF(M77=")",";end",IF(AND(C78&lt;&gt;"",B78&lt;&gt;""),IF(I78&lt;&gt;0,$O$6&amp;"'("&amp;$C77/$N$6&amp;" "&amp;"0"&amp;")"&amp;"'("&amp;$C78/$N$6&amp;" "&amp;I78/$N$7&amp;")"&amp;")",""),")"))</f>
        <v>)</v>
      </c>
      <c r="N78" s="34" t="str">
        <f>IF(N77=")",";end",IF(AND(D78&lt;&gt;"",C78&lt;&gt;""),IF(J78&lt;&gt;0,$O$6&amp;"'("&amp;$C77/$N$6&amp;" "&amp;"0"&amp;")"&amp;"'("&amp;$C78/$N$6&amp;" "&amp;-1*J78/$N$7&amp;")"&amp;")",""),")"))</f>
        <v>)</v>
      </c>
      <c r="O78" s="34" t="str">
        <f>IF(O77=")",";end",IF(AND(B78&lt;&gt;"",C78&lt;&gt;""),IF(I78&lt;&gt;0,CONCATENATE($O$7,"'("&amp;0.5*(C78+C77)/$N$6&amp;" "&amp;I78/$N$7+$N$8&amp;")",$N$8," 0",$P$7,I78,$P$7,")"),""),")"))</f>
        <v>)</v>
      </c>
      <c r="P78" s="34" t="str">
        <f>IF(P77=")",";end",IF(AND(C78&lt;&gt;"",D78&lt;&gt;""),IF(J78&lt;&gt;0,CONCATENATE($O$7,"'("&amp;0.5*(C78+C77)/$N$6&amp;" "&amp;-(J78/$N$7+$N$8)&amp;")",$N$8," 0",$P$7,J78,$P$7,")"),""),")"))</f>
        <v>)</v>
      </c>
    </row>
    <row r="79" spans="12:16" ht="12.75">
      <c r="L79" s="38" t="str">
        <f>IF(L78=")",";end",IF(M79=")",")",CONCATENATE(M79," ",N79," ",O79," ",P79)))</f>
        <v>;end</v>
      </c>
      <c r="M79" s="35" t="str">
        <f>IF(M78=")",";end",IF(AND(C79&lt;&gt;"",B79&lt;&gt;""),IF(I79&lt;&gt;0,$O$6&amp;"'("&amp;$C78/$N$6&amp;" "&amp;"0"&amp;")"&amp;"'("&amp;$C79/$N$6&amp;" "&amp;I79/$N$7&amp;")"&amp;")",""),")"))</f>
        <v>;end</v>
      </c>
      <c r="N79" s="34" t="str">
        <f>IF(N78=")",";end",IF(AND(D79&lt;&gt;"",C79&lt;&gt;""),IF(J79&lt;&gt;0,$O$6&amp;"'("&amp;$C78/$N$6&amp;" "&amp;"0"&amp;")"&amp;"'("&amp;$C79/$N$6&amp;" "&amp;J79/$N$7&amp;")"&amp;")",""),")"))</f>
        <v>;end</v>
      </c>
      <c r="O79" s="34" t="str">
        <f>IF(O78=")",";end",IF(AND(B79&lt;&gt;"",C79&lt;&gt;""),IF(I79&lt;&gt;0,CONCATENATE($O$7,"'("&amp;0.5*(C79+C78)/$N$6&amp;" "&amp;I79/$N$7+$N$8&amp;")",$N$8," 0",$P$7,I79,$P$7,")"),""),")"))</f>
        <v>;end</v>
      </c>
      <c r="P79" s="34" t="str">
        <f>IF(P78=")",";end",IF(AND(C79&lt;&gt;"",D79&lt;&gt;""),IF(J79&lt;&gt;0,CONCATENATE($O$7,"'("&amp;0.5*(D79+D78)/$N$6&amp;" "&amp;-(J79/$N$7+$N$8)&amp;")",$N$8," 0",$P$7,J79,$P$7,")"),""),")"))</f>
        <v>;end</v>
      </c>
    </row>
    <row r="80" ht="12.75">
      <c r="L80" s="38" t="str">
        <f>IF(L79=")",";end",IF(M80=")",")",CONCATENATE(M80," ",N80," ",O80," ",P80)))</f>
        <v>   </v>
      </c>
    </row>
    <row r="81" ht="12.75">
      <c r="L81" s="38" t="str">
        <f>IF(M81=")",")",CONCATENATE(M81," ",N81," ",O81," ",P81))</f>
        <v>   </v>
      </c>
    </row>
    <row r="82" ht="12.75">
      <c r="L82" s="38"/>
    </row>
    <row r="83" ht="12.75">
      <c r="L83" s="38"/>
    </row>
    <row r="84" ht="12.75">
      <c r="L84" s="38"/>
    </row>
    <row r="85" ht="12.75">
      <c r="L85" s="38"/>
    </row>
    <row r="86" ht="12.75">
      <c r="L86" s="38"/>
    </row>
    <row r="87" ht="12.75">
      <c r="L87" s="38"/>
    </row>
    <row r="88" ht="12.75">
      <c r="L88" s="38"/>
    </row>
  </sheetData>
  <sheetProtection/>
  <autoFilter ref="A9:K77"/>
  <mergeCells count="10">
    <mergeCell ref="A4:K4"/>
    <mergeCell ref="G8:G9"/>
    <mergeCell ref="H8:H9"/>
    <mergeCell ref="I8:J8"/>
    <mergeCell ref="A8:A9"/>
    <mergeCell ref="B8:B9"/>
    <mergeCell ref="C8:C9"/>
    <mergeCell ref="D8:D9"/>
    <mergeCell ref="E8:E9"/>
    <mergeCell ref="F8:F9"/>
  </mergeCells>
  <conditionalFormatting sqref="O1:O7 P7 M9 O9:O65536 P12:P83 M11:M65536">
    <cfRule type="cellIs" priority="30" dxfId="29" operator="equal" stopIfTrue="1">
      <formula>";end"</formula>
    </cfRule>
  </conditionalFormatting>
  <conditionalFormatting sqref="M11">
    <cfRule type="cellIs" priority="21" dxfId="29" operator="equal" stopIfTrue="1">
      <formula>";end"</formula>
    </cfRule>
  </conditionalFormatting>
  <conditionalFormatting sqref="M11">
    <cfRule type="cellIs" priority="20" dxfId="29" operator="equal" stopIfTrue="1">
      <formula>";end"</formula>
    </cfRule>
  </conditionalFormatting>
  <conditionalFormatting sqref="O11">
    <cfRule type="cellIs" priority="18" dxfId="29" operator="equal" stopIfTrue="1">
      <formula>";end"</formula>
    </cfRule>
  </conditionalFormatting>
  <conditionalFormatting sqref="O11">
    <cfRule type="cellIs" priority="17" dxfId="29" operator="equal" stopIfTrue="1">
      <formula>";end"</formula>
    </cfRule>
  </conditionalFormatting>
  <conditionalFormatting sqref="M1:M8">
    <cfRule type="cellIs" priority="16" dxfId="29" operator="equal" stopIfTrue="1">
      <formula>";end"</formula>
    </cfRule>
  </conditionalFormatting>
  <conditionalFormatting sqref="N11">
    <cfRule type="cellIs" priority="14" dxfId="29" operator="equal" stopIfTrue="1">
      <formula>";end"</formula>
    </cfRule>
  </conditionalFormatting>
  <conditionalFormatting sqref="N11">
    <cfRule type="cellIs" priority="13" dxfId="29" operator="equal" stopIfTrue="1">
      <formula>";end"</formula>
    </cfRule>
  </conditionalFormatting>
  <conditionalFormatting sqref="N11">
    <cfRule type="cellIs" priority="12" dxfId="29" operator="equal" stopIfTrue="1">
      <formula>";end"</formula>
    </cfRule>
  </conditionalFormatting>
  <conditionalFormatting sqref="P11">
    <cfRule type="cellIs" priority="11" dxfId="29" operator="equal" stopIfTrue="1">
      <formula>";end"</formula>
    </cfRule>
  </conditionalFormatting>
  <conditionalFormatting sqref="P11">
    <cfRule type="cellIs" priority="10" dxfId="29" operator="equal" stopIfTrue="1">
      <formula>";end"</formula>
    </cfRule>
  </conditionalFormatting>
  <conditionalFormatting sqref="P11">
    <cfRule type="cellIs" priority="9" dxfId="29" operator="equal" stopIfTrue="1">
      <formula>";end"</formula>
    </cfRule>
  </conditionalFormatting>
  <conditionalFormatting sqref="N12:N79">
    <cfRule type="cellIs" priority="8" dxfId="29" operator="equal" stopIfTrue="1">
      <formula>";end"</formula>
    </cfRule>
  </conditionalFormatting>
  <conditionalFormatting sqref="L11">
    <cfRule type="cellIs" priority="4" dxfId="29" operator="equal" stopIfTrue="1">
      <formula>";end"</formula>
    </cfRule>
  </conditionalFormatting>
  <conditionalFormatting sqref="L11">
    <cfRule type="cellIs" priority="3" dxfId="29" operator="equal" stopIfTrue="1">
      <formula>";end"</formula>
    </cfRule>
  </conditionalFormatting>
  <conditionalFormatting sqref="L11">
    <cfRule type="cellIs" priority="2" dxfId="29" operator="equal" stopIfTrue="1">
      <formula>";end"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2"/>
  <sheetViews>
    <sheetView zoomScale="85" zoomScaleNormal="85" zoomScalePageLayoutView="0" workbookViewId="0" topLeftCell="C1">
      <selection activeCell="I4" sqref="I4"/>
    </sheetView>
  </sheetViews>
  <sheetFormatPr defaultColWidth="9.00390625" defaultRowHeight="12.75"/>
  <cols>
    <col min="1" max="1" width="9.125" style="1" customWidth="1"/>
    <col min="2" max="2" width="14.75390625" style="1" bestFit="1" customWidth="1"/>
    <col min="3" max="3" width="17.875" style="1" customWidth="1"/>
    <col min="4" max="4" width="37.25390625" style="1" customWidth="1"/>
    <col min="5" max="5" width="37.75390625" style="1" customWidth="1"/>
    <col min="6" max="6" width="9.125" style="1" customWidth="1"/>
    <col min="7" max="7" width="7.75390625" style="1" customWidth="1"/>
    <col min="8" max="8" width="11.375" style="1" customWidth="1"/>
    <col min="9" max="9" width="13.00390625" style="1" customWidth="1"/>
    <col min="10" max="10" width="15.75390625" style="1" customWidth="1"/>
    <col min="11" max="11" width="9.125" style="1" customWidth="1"/>
    <col min="12" max="12" width="41.125" style="1" customWidth="1"/>
    <col min="13" max="16384" width="9.125" style="1" customWidth="1"/>
  </cols>
  <sheetData>
    <row r="1" spans="1:7" ht="12.75">
      <c r="A1" s="1" t="s">
        <v>42</v>
      </c>
      <c r="D1" s="3" t="s">
        <v>47</v>
      </c>
      <c r="E1" s="3"/>
      <c r="F1" s="3"/>
      <c r="G1" s="3"/>
    </row>
    <row r="2" spans="1:6" ht="12.75">
      <c r="A2" s="1" t="s">
        <v>43</v>
      </c>
      <c r="D2" s="1" t="s">
        <v>52</v>
      </c>
      <c r="F2" s="4"/>
    </row>
    <row r="3" ht="12.75">
      <c r="F3" s="4"/>
    </row>
    <row r="4" spans="1:7" ht="91.5" customHeight="1" thickBot="1">
      <c r="A4" s="25" t="s">
        <v>49</v>
      </c>
      <c r="B4" s="25"/>
      <c r="C4" s="25"/>
      <c r="D4" s="25"/>
      <c r="E4" s="25"/>
      <c r="F4" s="25"/>
      <c r="G4" s="25"/>
    </row>
    <row r="5" spans="1:11" ht="33" customHeight="1">
      <c r="A5" s="30" t="s">
        <v>7</v>
      </c>
      <c r="B5" s="26" t="s">
        <v>45</v>
      </c>
      <c r="C5" s="32" t="s">
        <v>48</v>
      </c>
      <c r="D5" s="1" t="s">
        <v>30</v>
      </c>
      <c r="E5" s="10">
        <v>1</v>
      </c>
      <c r="F5" s="1" t="s">
        <v>46</v>
      </c>
      <c r="G5" s="1" t="s">
        <v>50</v>
      </c>
      <c r="I5" s="2" t="s">
        <v>2</v>
      </c>
      <c r="J5" s="17" t="s">
        <v>5</v>
      </c>
      <c r="K5" s="2"/>
    </row>
    <row r="6" spans="1:11" ht="13.5" thickBot="1">
      <c r="A6" s="31"/>
      <c r="B6" s="27"/>
      <c r="C6" s="33"/>
      <c r="D6" s="1" t="s">
        <v>29</v>
      </c>
      <c r="E6" s="10">
        <v>1</v>
      </c>
      <c r="F6" s="10">
        <v>3</v>
      </c>
      <c r="G6" s="10">
        <v>0</v>
      </c>
      <c r="I6" s="2" t="s">
        <v>51</v>
      </c>
      <c r="J6" s="2" t="s">
        <v>4</v>
      </c>
      <c r="K6" s="2"/>
    </row>
    <row r="7" spans="1:12" ht="17.25" thickBot="1">
      <c r="A7" s="12">
        <v>1</v>
      </c>
      <c r="B7" s="14">
        <v>1</v>
      </c>
      <c r="C7" s="14"/>
      <c r="L7" s="16"/>
    </row>
    <row r="8" spans="1:16" ht="17.25" thickBot="1">
      <c r="A8" s="12">
        <v>2</v>
      </c>
      <c r="B8" s="14">
        <v>10</v>
      </c>
      <c r="C8" s="14">
        <v>98</v>
      </c>
      <c r="D8" s="11" t="str">
        <f aca="true" t="shared" si="0" ref="D8:D39">$I$5&amp;"'("&amp;$B7/$E$5&amp;" "&amp;"0"&amp;")"&amp;"'("&amp;$B8/$E$5&amp;" "&amp;C8/$E$6&amp;")"&amp;")"</f>
        <v>(command ".rectang"'(1 0)'(10 98))</v>
      </c>
      <c r="E8" s="20" t="str">
        <f aca="true" t="shared" si="1" ref="E8:E39">+CONCATENATE($J$5,"'("&amp;0.5*(B8+B7)/$E$5&amp;" "&amp;$C8/$E$6+$F$6*$E$6&amp;")",$F$6*$E$6,$J$6,$G$6,$I$6,C8,$J$6,")")</f>
        <v>(command ".text" "m" '(5.5 101)3"0""98")</v>
      </c>
      <c r="F8" s="21"/>
      <c r="G8" s="21"/>
      <c r="H8" s="21"/>
      <c r="I8" s="21"/>
      <c r="J8" s="21"/>
      <c r="K8" s="21"/>
      <c r="L8" s="22"/>
      <c r="P8" s="16"/>
    </row>
    <row r="9" spans="1:12" ht="17.25" thickBot="1">
      <c r="A9" s="12">
        <v>3</v>
      </c>
      <c r="B9" s="14">
        <v>17</v>
      </c>
      <c r="C9" s="14">
        <v>109</v>
      </c>
      <c r="D9" s="11" t="str">
        <f t="shared" si="0"/>
        <v>(command ".rectang"'(10 0)'(17 109))</v>
      </c>
      <c r="E9" s="20" t="str">
        <f t="shared" si="1"/>
        <v>(command ".text" "m" '(13.5 112)3"0""109")</v>
      </c>
      <c r="L9" s="16"/>
    </row>
    <row r="10" spans="1:12" ht="17.25" thickBot="1">
      <c r="A10" s="12">
        <v>4</v>
      </c>
      <c r="B10" s="14">
        <v>25</v>
      </c>
      <c r="C10" s="14">
        <v>199</v>
      </c>
      <c r="D10" s="11" t="str">
        <f t="shared" si="0"/>
        <v>(command ".rectang"'(17 0)'(25 199))</v>
      </c>
      <c r="E10" s="20" t="str">
        <f t="shared" si="1"/>
        <v>(command ".text" "m" '(21 202)3"0""199")</v>
      </c>
      <c r="L10" s="16"/>
    </row>
    <row r="11" spans="1:12" ht="17.25" thickBot="1">
      <c r="A11" s="12">
        <v>5</v>
      </c>
      <c r="B11" s="14">
        <v>29</v>
      </c>
      <c r="C11" s="14">
        <v>36</v>
      </c>
      <c r="D11" s="11" t="str">
        <f t="shared" si="0"/>
        <v>(command ".rectang"'(25 0)'(29 36))</v>
      </c>
      <c r="E11" s="20" t="str">
        <f t="shared" si="1"/>
        <v>(command ".text" "m" '(27 39)3"0""36")</v>
      </c>
      <c r="L11" s="16"/>
    </row>
    <row r="12" spans="1:12" ht="17.25" thickBot="1">
      <c r="A12" s="12">
        <v>6</v>
      </c>
      <c r="B12" s="14">
        <v>38</v>
      </c>
      <c r="C12" s="14">
        <v>126</v>
      </c>
      <c r="D12" s="11" t="str">
        <f t="shared" si="0"/>
        <v>(command ".rectang"'(29 0)'(38 126))</v>
      </c>
      <c r="E12" s="20" t="str">
        <f t="shared" si="1"/>
        <v>(command ".text" "m" '(33.5 129)3"0""126")</v>
      </c>
      <c r="L12" s="16"/>
    </row>
    <row r="13" spans="1:12" ht="17.25" thickBot="1">
      <c r="A13" s="12">
        <v>8</v>
      </c>
      <c r="B13" s="14">
        <v>47</v>
      </c>
      <c r="C13" s="14">
        <v>177</v>
      </c>
      <c r="D13" s="11" t="str">
        <f t="shared" si="0"/>
        <v>(command ".rectang"'(38 0)'(47 177))</v>
      </c>
      <c r="E13" s="20" t="str">
        <f t="shared" si="1"/>
        <v>(command ".text" "m" '(42.5 180)3"0""177")</v>
      </c>
      <c r="L13" s="16"/>
    </row>
    <row r="14" spans="1:12" ht="17.25" thickBot="1">
      <c r="A14" s="12">
        <v>9</v>
      </c>
      <c r="B14" s="14">
        <v>48</v>
      </c>
      <c r="C14" s="14">
        <v>58</v>
      </c>
      <c r="D14" s="11" t="str">
        <f t="shared" si="0"/>
        <v>(command ".rectang"'(47 0)'(48 58))</v>
      </c>
      <c r="E14" s="20" t="str">
        <f t="shared" si="1"/>
        <v>(command ".text" "m" '(47.5 61)3"0""58")</v>
      </c>
      <c r="L14" s="16"/>
    </row>
    <row r="15" spans="1:12" ht="17.25" thickBot="1">
      <c r="A15" s="12">
        <v>10</v>
      </c>
      <c r="B15" s="14">
        <v>53</v>
      </c>
      <c r="C15" s="14">
        <v>34</v>
      </c>
      <c r="D15" s="11" t="str">
        <f t="shared" si="0"/>
        <v>(command ".rectang"'(48 0)'(53 34))</v>
      </c>
      <c r="E15" s="20" t="str">
        <f t="shared" si="1"/>
        <v>(command ".text" "m" '(50.5 37)3"0""34")</v>
      </c>
      <c r="L15" s="16"/>
    </row>
    <row r="16" spans="1:12" ht="17.25" thickBot="1">
      <c r="A16" s="12">
        <v>11</v>
      </c>
      <c r="B16" s="14">
        <v>61</v>
      </c>
      <c r="C16" s="14">
        <v>68</v>
      </c>
      <c r="D16" s="11" t="str">
        <f t="shared" si="0"/>
        <v>(command ".rectang"'(53 0)'(61 68))</v>
      </c>
      <c r="E16" s="20" t="str">
        <f t="shared" si="1"/>
        <v>(command ".text" "m" '(57 71)3"0""68")</v>
      </c>
      <c r="L16" s="16"/>
    </row>
    <row r="17" spans="1:12" ht="17.25" thickBot="1">
      <c r="A17" s="12">
        <v>12</v>
      </c>
      <c r="B17" s="14">
        <v>65</v>
      </c>
      <c r="C17" s="14">
        <v>140</v>
      </c>
      <c r="D17" s="11" t="str">
        <f t="shared" si="0"/>
        <v>(command ".rectang"'(61 0)'(65 140))</v>
      </c>
      <c r="E17" s="20" t="str">
        <f t="shared" si="1"/>
        <v>(command ".text" "m" '(63 143)3"0""140")</v>
      </c>
      <c r="L17" s="16"/>
    </row>
    <row r="18" spans="1:12" ht="17.25" thickBot="1">
      <c r="A18" s="12">
        <v>13</v>
      </c>
      <c r="B18" s="14">
        <v>70</v>
      </c>
      <c r="C18" s="14">
        <v>20</v>
      </c>
      <c r="D18" s="11" t="str">
        <f t="shared" si="0"/>
        <v>(command ".rectang"'(65 0)'(70 20))</v>
      </c>
      <c r="E18" s="20" t="str">
        <f t="shared" si="1"/>
        <v>(command ".text" "m" '(67.5 23)3"0""20")</v>
      </c>
      <c r="L18" s="16"/>
    </row>
    <row r="19" spans="1:12" ht="17.25" thickBot="1">
      <c r="A19" s="12">
        <v>14</v>
      </c>
      <c r="B19" s="14">
        <v>72</v>
      </c>
      <c r="C19" s="14">
        <v>106</v>
      </c>
      <c r="D19" s="11" t="str">
        <f t="shared" si="0"/>
        <v>(command ".rectang"'(70 0)'(72 106))</v>
      </c>
      <c r="E19" s="20" t="str">
        <f t="shared" si="1"/>
        <v>(command ".text" "m" '(71 109)3"0""106")</v>
      </c>
      <c r="L19" s="16"/>
    </row>
    <row r="20" spans="1:12" ht="17.25" thickBot="1">
      <c r="A20" s="12">
        <v>15</v>
      </c>
      <c r="B20" s="14">
        <v>78</v>
      </c>
      <c r="C20" s="14">
        <v>132</v>
      </c>
      <c r="D20" s="11" t="str">
        <f t="shared" si="0"/>
        <v>(command ".rectang"'(72 0)'(78 132))</v>
      </c>
      <c r="E20" s="20" t="str">
        <f t="shared" si="1"/>
        <v>(command ".text" "m" '(75 135)3"0""132")</v>
      </c>
      <c r="L20" s="16"/>
    </row>
    <row r="21" spans="1:12" ht="17.25" thickBot="1">
      <c r="A21" s="12">
        <v>16</v>
      </c>
      <c r="B21" s="14">
        <v>82</v>
      </c>
      <c r="C21" s="14">
        <v>35</v>
      </c>
      <c r="D21" s="11" t="str">
        <f t="shared" si="0"/>
        <v>(command ".rectang"'(78 0)'(82 35))</v>
      </c>
      <c r="E21" s="20" t="str">
        <f t="shared" si="1"/>
        <v>(command ".text" "m" '(80 38)3"0""35")</v>
      </c>
      <c r="L21" s="16"/>
    </row>
    <row r="22" spans="1:12" ht="17.25" thickBot="1">
      <c r="A22" s="12">
        <v>17</v>
      </c>
      <c r="B22" s="14">
        <v>89</v>
      </c>
      <c r="C22" s="14">
        <v>121</v>
      </c>
      <c r="D22" s="11" t="str">
        <f t="shared" si="0"/>
        <v>(command ".rectang"'(82 0)'(89 121))</v>
      </c>
      <c r="E22" s="20" t="str">
        <f t="shared" si="1"/>
        <v>(command ".text" "m" '(85.5 124)3"0""121")</v>
      </c>
      <c r="L22" s="16"/>
    </row>
    <row r="23" spans="1:12" ht="17.25" thickBot="1">
      <c r="A23" s="12">
        <v>18</v>
      </c>
      <c r="B23" s="14">
        <v>97</v>
      </c>
      <c r="C23" s="14">
        <v>28</v>
      </c>
      <c r="D23" s="11" t="str">
        <f t="shared" si="0"/>
        <v>(command ".rectang"'(89 0)'(97 28))</v>
      </c>
      <c r="E23" s="20" t="str">
        <f t="shared" si="1"/>
        <v>(command ".text" "m" '(93 31)3"0""28")</v>
      </c>
      <c r="L23" s="16"/>
    </row>
    <row r="24" spans="1:12" ht="17.25" thickBot="1">
      <c r="A24" s="12">
        <v>19</v>
      </c>
      <c r="B24" s="14">
        <v>107</v>
      </c>
      <c r="C24" s="14">
        <v>32</v>
      </c>
      <c r="D24" s="11" t="str">
        <f t="shared" si="0"/>
        <v>(command ".rectang"'(97 0)'(107 32))</v>
      </c>
      <c r="E24" s="20" t="str">
        <f t="shared" si="1"/>
        <v>(command ".text" "m" '(102 35)3"0""32")</v>
      </c>
      <c r="L24" s="16"/>
    </row>
    <row r="25" spans="1:12" ht="17.25" thickBot="1">
      <c r="A25" s="12">
        <v>21</v>
      </c>
      <c r="B25" s="14">
        <v>114</v>
      </c>
      <c r="C25" s="14">
        <v>101</v>
      </c>
      <c r="D25" s="11" t="str">
        <f t="shared" si="0"/>
        <v>(command ".rectang"'(107 0)'(114 101))</v>
      </c>
      <c r="E25" s="20" t="str">
        <f t="shared" si="1"/>
        <v>(command ".text" "m" '(110.5 104)3"0""101")</v>
      </c>
      <c r="L25" s="16"/>
    </row>
    <row r="26" spans="1:12" ht="17.25" thickBot="1">
      <c r="A26" s="12">
        <v>22</v>
      </c>
      <c r="B26" s="14">
        <v>121</v>
      </c>
      <c r="C26" s="14">
        <v>93</v>
      </c>
      <c r="D26" s="11" t="str">
        <f t="shared" si="0"/>
        <v>(command ".rectang"'(114 0)'(121 93))</v>
      </c>
      <c r="E26" s="20" t="str">
        <f t="shared" si="1"/>
        <v>(command ".text" "m" '(117.5 96)3"0""93")</v>
      </c>
      <c r="L26" s="16"/>
    </row>
    <row r="27" spans="1:12" ht="17.25" thickBot="1">
      <c r="A27" s="12">
        <v>24</v>
      </c>
      <c r="B27" s="14">
        <v>128</v>
      </c>
      <c r="C27" s="14">
        <v>194</v>
      </c>
      <c r="D27" s="11" t="str">
        <f t="shared" si="0"/>
        <v>(command ".rectang"'(121 0)'(128 194))</v>
      </c>
      <c r="E27" s="20" t="str">
        <f t="shared" si="1"/>
        <v>(command ".text" "m" '(124.5 197)3"0""194")</v>
      </c>
      <c r="L27" s="16"/>
    </row>
    <row r="28" spans="1:12" ht="17.25" thickBot="1">
      <c r="A28" s="12">
        <v>25</v>
      </c>
      <c r="B28" s="14">
        <v>136</v>
      </c>
      <c r="C28" s="14">
        <v>37</v>
      </c>
      <c r="D28" s="11" t="str">
        <f t="shared" si="0"/>
        <v>(command ".rectang"'(128 0)'(136 37))</v>
      </c>
      <c r="E28" s="20" t="str">
        <f t="shared" si="1"/>
        <v>(command ".text" "m" '(132 40)3"0""37")</v>
      </c>
      <c r="L28" s="16"/>
    </row>
    <row r="29" spans="1:12" ht="17.25" thickBot="1">
      <c r="A29" s="12">
        <v>26</v>
      </c>
      <c r="B29" s="14">
        <v>139</v>
      </c>
      <c r="C29" s="14">
        <v>59</v>
      </c>
      <c r="D29" s="11" t="str">
        <f t="shared" si="0"/>
        <v>(command ".rectang"'(136 0)'(139 59))</v>
      </c>
      <c r="E29" s="20" t="str">
        <f t="shared" si="1"/>
        <v>(command ".text" "m" '(137.5 62)3"0""59")</v>
      </c>
      <c r="L29" s="16"/>
    </row>
    <row r="30" spans="1:12" ht="17.25" thickBot="1">
      <c r="A30" s="12">
        <v>27</v>
      </c>
      <c r="B30" s="14">
        <v>142</v>
      </c>
      <c r="C30" s="14">
        <v>55</v>
      </c>
      <c r="D30" s="11" t="str">
        <f t="shared" si="0"/>
        <v>(command ".rectang"'(139 0)'(142 55))</v>
      </c>
      <c r="E30" s="20" t="str">
        <f t="shared" si="1"/>
        <v>(command ".text" "m" '(140.5 58)3"0""55")</v>
      </c>
      <c r="L30" s="16"/>
    </row>
    <row r="31" spans="1:12" ht="17.25" thickBot="1">
      <c r="A31" s="12">
        <v>28</v>
      </c>
      <c r="B31" s="14">
        <v>151</v>
      </c>
      <c r="C31" s="14">
        <v>161</v>
      </c>
      <c r="D31" s="11" t="str">
        <f t="shared" si="0"/>
        <v>(command ".rectang"'(142 0)'(151 161))</v>
      </c>
      <c r="E31" s="20" t="str">
        <f t="shared" si="1"/>
        <v>(command ".text" "m" '(146.5 164)3"0""161")</v>
      </c>
      <c r="L31" s="16"/>
    </row>
    <row r="32" spans="1:12" ht="17.25" thickBot="1">
      <c r="A32" s="12">
        <v>29</v>
      </c>
      <c r="B32" s="14">
        <v>158</v>
      </c>
      <c r="C32" s="14">
        <v>79</v>
      </c>
      <c r="D32" s="11" t="str">
        <f t="shared" si="0"/>
        <v>(command ".rectang"'(151 0)'(158 79))</v>
      </c>
      <c r="E32" s="20" t="str">
        <f t="shared" si="1"/>
        <v>(command ".text" "m" '(154.5 82)3"0""79")</v>
      </c>
      <c r="L32" s="16"/>
    </row>
    <row r="33" spans="1:12" ht="17.25" thickBot="1">
      <c r="A33" s="12">
        <v>30</v>
      </c>
      <c r="B33" s="14">
        <v>163</v>
      </c>
      <c r="C33" s="14">
        <v>107</v>
      </c>
      <c r="D33" s="11" t="str">
        <f t="shared" si="0"/>
        <v>(command ".rectang"'(158 0)'(163 107))</v>
      </c>
      <c r="E33" s="20" t="str">
        <f t="shared" si="1"/>
        <v>(command ".text" "m" '(160.5 110)3"0""107")</v>
      </c>
      <c r="L33" s="16"/>
    </row>
    <row r="34" spans="1:12" ht="17.25" thickBot="1">
      <c r="A34" s="12">
        <v>31</v>
      </c>
      <c r="B34" s="14">
        <v>172</v>
      </c>
      <c r="C34" s="14">
        <v>59</v>
      </c>
      <c r="D34" s="11" t="str">
        <f t="shared" si="0"/>
        <v>(command ".rectang"'(163 0)'(172 59))</v>
      </c>
      <c r="E34" s="20" t="str">
        <f t="shared" si="1"/>
        <v>(command ".text" "m" '(167.5 62)3"0""59")</v>
      </c>
      <c r="L34" s="16"/>
    </row>
    <row r="35" spans="1:12" ht="17.25" thickBot="1">
      <c r="A35" s="12">
        <v>33</v>
      </c>
      <c r="B35" s="14">
        <v>177</v>
      </c>
      <c r="C35" s="14">
        <v>127</v>
      </c>
      <c r="D35" s="11" t="str">
        <f t="shared" si="0"/>
        <v>(command ".rectang"'(172 0)'(177 127))</v>
      </c>
      <c r="E35" s="20" t="str">
        <f t="shared" si="1"/>
        <v>(command ".text" "m" '(174.5 130)3"0""127")</v>
      </c>
      <c r="L35" s="16"/>
    </row>
    <row r="36" spans="1:12" ht="17.25" thickBot="1">
      <c r="A36" s="12">
        <v>34</v>
      </c>
      <c r="B36" s="14">
        <v>186</v>
      </c>
      <c r="C36" s="14">
        <v>74</v>
      </c>
      <c r="D36" s="11" t="str">
        <f t="shared" si="0"/>
        <v>(command ".rectang"'(177 0)'(186 74))</v>
      </c>
      <c r="E36" s="20" t="str">
        <f t="shared" si="1"/>
        <v>(command ".text" "m" '(181.5 77)3"0""74")</v>
      </c>
      <c r="L36" s="16"/>
    </row>
    <row r="37" spans="1:12" ht="17.25" thickBot="1">
      <c r="A37" s="12">
        <v>35</v>
      </c>
      <c r="B37" s="14">
        <v>191</v>
      </c>
      <c r="C37" s="14">
        <v>186</v>
      </c>
      <c r="D37" s="11" t="str">
        <f t="shared" si="0"/>
        <v>(command ".rectang"'(186 0)'(191 186))</v>
      </c>
      <c r="E37" s="20" t="str">
        <f t="shared" si="1"/>
        <v>(command ".text" "m" '(188.5 189)3"0""186")</v>
      </c>
      <c r="L37" s="16"/>
    </row>
    <row r="38" spans="1:12" ht="17.25" thickBot="1">
      <c r="A38" s="12">
        <v>36</v>
      </c>
      <c r="B38" s="14">
        <v>201</v>
      </c>
      <c r="C38" s="14">
        <v>166</v>
      </c>
      <c r="D38" s="11" t="str">
        <f t="shared" si="0"/>
        <v>(command ".rectang"'(191 0)'(201 166))</v>
      </c>
      <c r="E38" s="20" t="str">
        <f t="shared" si="1"/>
        <v>(command ".text" "m" '(196 169)3"0""166")</v>
      </c>
      <c r="L38" s="16"/>
    </row>
    <row r="39" spans="1:12" ht="17.25" thickBot="1">
      <c r="A39" s="12">
        <v>37</v>
      </c>
      <c r="B39" s="14">
        <v>211</v>
      </c>
      <c r="C39" s="14">
        <v>62</v>
      </c>
      <c r="D39" s="11" t="str">
        <f t="shared" si="0"/>
        <v>(command ".rectang"'(201 0)'(211 62))</v>
      </c>
      <c r="E39" s="20" t="str">
        <f t="shared" si="1"/>
        <v>(command ".text" "m" '(206 65)3"0""62")</v>
      </c>
      <c r="L39" s="16"/>
    </row>
    <row r="40" spans="1:12" ht="17.25" thickBot="1">
      <c r="A40" s="12">
        <v>38</v>
      </c>
      <c r="B40" s="14">
        <v>214</v>
      </c>
      <c r="C40" s="14">
        <v>87</v>
      </c>
      <c r="D40" s="11" t="str">
        <f aca="true" t="shared" si="2" ref="D40:D71">$I$5&amp;"'("&amp;$B39/$E$5&amp;" "&amp;"0"&amp;")"&amp;"'("&amp;$B40/$E$5&amp;" "&amp;C40/$E$6&amp;")"&amp;")"</f>
        <v>(command ".rectang"'(211 0)'(214 87))</v>
      </c>
      <c r="E40" s="20" t="str">
        <f aca="true" t="shared" si="3" ref="E40:E72">+CONCATENATE($J$5,"'("&amp;0.5*(B40+B39)/$E$5&amp;" "&amp;$C40/$E$6+$F$6*$E$6&amp;")",$F$6*$E$6,$J$6,$G$6,$I$6,C40,$J$6,")")</f>
        <v>(command ".text" "m" '(212.5 90)3"0""87")</v>
      </c>
      <c r="L40" s="16"/>
    </row>
    <row r="41" spans="1:12" ht="17.25" thickBot="1">
      <c r="A41" s="12">
        <v>40</v>
      </c>
      <c r="B41" s="14">
        <v>219</v>
      </c>
      <c r="C41" s="14">
        <v>192</v>
      </c>
      <c r="D41" s="11" t="str">
        <f t="shared" si="2"/>
        <v>(command ".rectang"'(214 0)'(219 192))</v>
      </c>
      <c r="E41" s="20" t="str">
        <f t="shared" si="3"/>
        <v>(command ".text" "m" '(216.5 195)3"0""192")</v>
      </c>
      <c r="L41" s="16"/>
    </row>
    <row r="42" spans="1:12" ht="17.25" thickBot="1">
      <c r="A42" s="12">
        <v>41</v>
      </c>
      <c r="B42" s="14">
        <v>228</v>
      </c>
      <c r="C42" s="14">
        <v>99</v>
      </c>
      <c r="D42" s="11" t="str">
        <f t="shared" si="2"/>
        <v>(command ".rectang"'(219 0)'(228 99))</v>
      </c>
      <c r="E42" s="20" t="str">
        <f t="shared" si="3"/>
        <v>(command ".text" "m" '(223.5 102)3"0""99")</v>
      </c>
      <c r="L42" s="16"/>
    </row>
    <row r="43" spans="1:12" ht="17.25" thickBot="1">
      <c r="A43" s="12">
        <v>42</v>
      </c>
      <c r="B43" s="14">
        <v>231</v>
      </c>
      <c r="C43" s="14">
        <v>124</v>
      </c>
      <c r="D43" s="11" t="str">
        <f t="shared" si="2"/>
        <v>(command ".rectang"'(228 0)'(231 124))</v>
      </c>
      <c r="E43" s="20" t="str">
        <f t="shared" si="3"/>
        <v>(command ".text" "m" '(229.5 127)3"0""124")</v>
      </c>
      <c r="L43" s="16"/>
    </row>
    <row r="44" spans="1:12" ht="17.25" thickBot="1">
      <c r="A44" s="12">
        <v>43</v>
      </c>
      <c r="B44" s="14">
        <v>240</v>
      </c>
      <c r="C44" s="14">
        <v>173</v>
      </c>
      <c r="D44" s="11" t="str">
        <f t="shared" si="2"/>
        <v>(command ".rectang"'(231 0)'(240 173))</v>
      </c>
      <c r="E44" s="20" t="str">
        <f t="shared" si="3"/>
        <v>(command ".text" "m" '(235.5 176)3"0""173")</v>
      </c>
      <c r="L44" s="16"/>
    </row>
    <row r="45" spans="1:12" ht="17.25" thickBot="1">
      <c r="A45" s="12">
        <v>44</v>
      </c>
      <c r="B45" s="14">
        <v>246</v>
      </c>
      <c r="C45" s="14">
        <v>186</v>
      </c>
      <c r="D45" s="11" t="str">
        <f t="shared" si="2"/>
        <v>(command ".rectang"'(240 0)'(246 186))</v>
      </c>
      <c r="E45" s="20" t="str">
        <f t="shared" si="3"/>
        <v>(command ".text" "m" '(243 189)3"0""186")</v>
      </c>
      <c r="L45" s="16"/>
    </row>
    <row r="46" spans="1:12" ht="17.25" thickBot="1">
      <c r="A46" s="12">
        <v>45</v>
      </c>
      <c r="B46" s="14">
        <v>251</v>
      </c>
      <c r="C46" s="14">
        <v>133</v>
      </c>
      <c r="D46" s="11" t="str">
        <f t="shared" si="2"/>
        <v>(command ".rectang"'(246 0)'(251 133))</v>
      </c>
      <c r="E46" s="20" t="str">
        <f t="shared" si="3"/>
        <v>(command ".text" "m" '(248.5 136)3"0""133")</v>
      </c>
      <c r="L46" s="16"/>
    </row>
    <row r="47" spans="1:12" ht="17.25" thickBot="1">
      <c r="A47" s="12">
        <v>46</v>
      </c>
      <c r="B47" s="14">
        <v>257</v>
      </c>
      <c r="C47" s="14">
        <v>51</v>
      </c>
      <c r="D47" s="11" t="str">
        <f t="shared" si="2"/>
        <v>(command ".rectang"'(251 0)'(257 51))</v>
      </c>
      <c r="E47" s="20" t="str">
        <f t="shared" si="3"/>
        <v>(command ".text" "m" '(254 54)3"0""51")</v>
      </c>
      <c r="L47" s="16"/>
    </row>
    <row r="48" spans="1:12" ht="17.25" thickBot="1">
      <c r="A48" s="12">
        <v>47</v>
      </c>
      <c r="B48" s="14">
        <v>262</v>
      </c>
      <c r="C48" s="14">
        <v>157</v>
      </c>
      <c r="D48" s="11" t="str">
        <f t="shared" si="2"/>
        <v>(command ".rectang"'(257 0)'(262 157))</v>
      </c>
      <c r="E48" s="20" t="str">
        <f t="shared" si="3"/>
        <v>(command ".text" "m" '(259.5 160)3"0""157")</v>
      </c>
      <c r="L48" s="16"/>
    </row>
    <row r="49" spans="1:12" ht="17.25" thickBot="1">
      <c r="A49" s="12">
        <v>48</v>
      </c>
      <c r="B49" s="14">
        <v>270</v>
      </c>
      <c r="C49" s="14">
        <v>41</v>
      </c>
      <c r="D49" s="11" t="str">
        <f t="shared" si="2"/>
        <v>(command ".rectang"'(262 0)'(270 41))</v>
      </c>
      <c r="E49" s="20" t="str">
        <f t="shared" si="3"/>
        <v>(command ".text" "m" '(266 44)3"0""41")</v>
      </c>
      <c r="L49" s="16"/>
    </row>
    <row r="50" spans="1:12" ht="17.25" thickBot="1">
      <c r="A50" s="12">
        <v>49</v>
      </c>
      <c r="B50" s="14">
        <v>274</v>
      </c>
      <c r="C50" s="14">
        <v>98</v>
      </c>
      <c r="D50" s="11" t="str">
        <f t="shared" si="2"/>
        <v>(command ".rectang"'(270 0)'(274 98))</v>
      </c>
      <c r="E50" s="20" t="str">
        <f t="shared" si="3"/>
        <v>(command ".text" "m" '(272 101)3"0""98")</v>
      </c>
      <c r="L50" s="16"/>
    </row>
    <row r="51" spans="1:12" ht="17.25" thickBot="1">
      <c r="A51" s="12">
        <v>50</v>
      </c>
      <c r="B51" s="14">
        <v>279</v>
      </c>
      <c r="C51" s="14">
        <v>179</v>
      </c>
      <c r="D51" s="11" t="str">
        <f t="shared" si="2"/>
        <v>(command ".rectang"'(274 0)'(279 179))</v>
      </c>
      <c r="E51" s="20" t="str">
        <f t="shared" si="3"/>
        <v>(command ".text" "m" '(276.5 182)3"0""179")</v>
      </c>
      <c r="L51" s="16"/>
    </row>
    <row r="52" spans="1:12" ht="17.25" thickBot="1">
      <c r="A52" s="12">
        <v>51</v>
      </c>
      <c r="B52" s="14">
        <v>283</v>
      </c>
      <c r="C52" s="14">
        <v>153</v>
      </c>
      <c r="D52" s="11" t="str">
        <f t="shared" si="2"/>
        <v>(command ".rectang"'(279 0)'(283 153))</v>
      </c>
      <c r="E52" s="20" t="str">
        <f t="shared" si="3"/>
        <v>(command ".text" "m" '(281 156)3"0""153")</v>
      </c>
      <c r="L52" s="16"/>
    </row>
    <row r="53" spans="1:12" ht="17.25" thickBot="1">
      <c r="A53" s="12">
        <v>53</v>
      </c>
      <c r="B53" s="14">
        <v>284</v>
      </c>
      <c r="C53" s="14">
        <v>99</v>
      </c>
      <c r="D53" s="11" t="str">
        <f t="shared" si="2"/>
        <v>(command ".rectang"'(283 0)'(284 99))</v>
      </c>
      <c r="E53" s="20" t="str">
        <f t="shared" si="3"/>
        <v>(command ".text" "m" '(283.5 102)3"0""99")</v>
      </c>
      <c r="L53" s="16"/>
    </row>
    <row r="54" spans="1:12" ht="17.25" thickBot="1">
      <c r="A54" s="12">
        <v>54</v>
      </c>
      <c r="B54" s="14">
        <v>286</v>
      </c>
      <c r="C54" s="14">
        <v>48</v>
      </c>
      <c r="D54" s="11" t="str">
        <f t="shared" si="2"/>
        <v>(command ".rectang"'(284 0)'(286 48))</v>
      </c>
      <c r="E54" s="20" t="str">
        <f t="shared" si="3"/>
        <v>(command ".text" "m" '(285 51)3"0""48")</v>
      </c>
      <c r="L54" s="16"/>
    </row>
    <row r="55" spans="1:12" ht="17.25" thickBot="1">
      <c r="A55" s="12">
        <v>55</v>
      </c>
      <c r="B55" s="14">
        <v>293</v>
      </c>
      <c r="C55" s="14">
        <v>98</v>
      </c>
      <c r="D55" s="11" t="str">
        <f t="shared" si="2"/>
        <v>(command ".rectang"'(286 0)'(293 98))</v>
      </c>
      <c r="E55" s="20" t="str">
        <f t="shared" si="3"/>
        <v>(command ".text" "m" '(289.5 101)3"0""98")</v>
      </c>
      <c r="L55" s="16"/>
    </row>
    <row r="56" spans="1:12" ht="17.25" thickBot="1">
      <c r="A56" s="12">
        <v>56</v>
      </c>
      <c r="B56" s="14">
        <v>297</v>
      </c>
      <c r="C56" s="14">
        <v>55</v>
      </c>
      <c r="D56" s="11" t="str">
        <f t="shared" si="2"/>
        <v>(command ".rectang"'(293 0)'(297 55))</v>
      </c>
      <c r="E56" s="20" t="str">
        <f t="shared" si="3"/>
        <v>(command ".text" "m" '(295 58)3"0""55")</v>
      </c>
      <c r="L56" s="16"/>
    </row>
    <row r="57" spans="1:12" ht="17.25" thickBot="1">
      <c r="A57" s="12">
        <v>57</v>
      </c>
      <c r="B57" s="14">
        <v>306</v>
      </c>
      <c r="C57" s="14">
        <v>134</v>
      </c>
      <c r="D57" s="11" t="str">
        <f t="shared" si="2"/>
        <v>(command ".rectang"'(297 0)'(306 134))</v>
      </c>
      <c r="E57" s="20" t="str">
        <f t="shared" si="3"/>
        <v>(command ".text" "m" '(301.5 137)3"0""134")</v>
      </c>
      <c r="L57" s="16"/>
    </row>
    <row r="58" spans="1:12" ht="17.25" thickBot="1">
      <c r="A58" s="12">
        <v>59</v>
      </c>
      <c r="B58" s="14">
        <v>311</v>
      </c>
      <c r="C58" s="14">
        <v>102</v>
      </c>
      <c r="D58" s="11" t="str">
        <f t="shared" si="2"/>
        <v>(command ".rectang"'(306 0)'(311 102))</v>
      </c>
      <c r="E58" s="20" t="str">
        <f t="shared" si="3"/>
        <v>(command ".text" "m" '(308.5 105)3"0""102")</v>
      </c>
      <c r="L58" s="16"/>
    </row>
    <row r="59" spans="1:12" ht="17.25" thickBot="1">
      <c r="A59" s="12">
        <v>60</v>
      </c>
      <c r="B59" s="14">
        <v>313</v>
      </c>
      <c r="C59" s="14">
        <v>99</v>
      </c>
      <c r="D59" s="11" t="str">
        <f t="shared" si="2"/>
        <v>(command ".rectang"'(311 0)'(313 99))</v>
      </c>
      <c r="E59" s="20" t="str">
        <f t="shared" si="3"/>
        <v>(command ".text" "m" '(312 102)3"0""99")</v>
      </c>
      <c r="L59" s="16"/>
    </row>
    <row r="60" spans="1:12" ht="17.25" thickBot="1">
      <c r="A60" s="12">
        <v>61</v>
      </c>
      <c r="B60" s="14">
        <v>318</v>
      </c>
      <c r="C60" s="14">
        <v>199</v>
      </c>
      <c r="D60" s="11" t="str">
        <f t="shared" si="2"/>
        <v>(command ".rectang"'(313 0)'(318 199))</v>
      </c>
      <c r="E60" s="20" t="str">
        <f t="shared" si="3"/>
        <v>(command ".text" "m" '(315.5 202)3"0""199")</v>
      </c>
      <c r="L60" s="16"/>
    </row>
    <row r="61" spans="1:12" ht="17.25" thickBot="1">
      <c r="A61" s="12">
        <v>62</v>
      </c>
      <c r="B61" s="14">
        <v>322</v>
      </c>
      <c r="C61" s="14">
        <v>46</v>
      </c>
      <c r="D61" s="11" t="str">
        <f t="shared" si="2"/>
        <v>(command ".rectang"'(318 0)'(322 46))</v>
      </c>
      <c r="E61" s="20" t="str">
        <f t="shared" si="3"/>
        <v>(command ".text" "m" '(320 49)3"0""46")</v>
      </c>
      <c r="L61" s="16"/>
    </row>
    <row r="62" spans="1:12" ht="17.25" thickBot="1">
      <c r="A62" s="12">
        <v>63</v>
      </c>
      <c r="B62" s="14">
        <v>327</v>
      </c>
      <c r="C62" s="14">
        <v>61</v>
      </c>
      <c r="D62" s="11" t="str">
        <f t="shared" si="2"/>
        <v>(command ".rectang"'(322 0)'(327 61))</v>
      </c>
      <c r="E62" s="20" t="str">
        <f t="shared" si="3"/>
        <v>(command ".text" "m" '(324.5 64)3"0""61")</v>
      </c>
      <c r="L62" s="16"/>
    </row>
    <row r="63" spans="1:12" ht="17.25" thickBot="1">
      <c r="A63" s="12">
        <v>64</v>
      </c>
      <c r="B63" s="14">
        <v>337</v>
      </c>
      <c r="C63" s="14">
        <v>128</v>
      </c>
      <c r="D63" s="11" t="str">
        <f t="shared" si="2"/>
        <v>(command ".rectang"'(327 0)'(337 128))</v>
      </c>
      <c r="E63" s="20" t="str">
        <f t="shared" si="3"/>
        <v>(command ".text" "m" '(332 131)3"0""128")</v>
      </c>
      <c r="L63" s="16"/>
    </row>
    <row r="64" spans="1:12" ht="17.25" thickBot="1">
      <c r="A64" s="12">
        <v>65</v>
      </c>
      <c r="B64" s="14">
        <v>338</v>
      </c>
      <c r="C64" s="14">
        <v>93</v>
      </c>
      <c r="D64" s="11" t="str">
        <f t="shared" si="2"/>
        <v>(command ".rectang"'(337 0)'(338 93))</v>
      </c>
      <c r="E64" s="20" t="str">
        <f t="shared" si="3"/>
        <v>(command ".text" "m" '(337.5 96)3"0""93")</v>
      </c>
      <c r="L64" s="16"/>
    </row>
    <row r="65" spans="1:12" ht="17.25" thickBot="1">
      <c r="A65" s="12">
        <v>66</v>
      </c>
      <c r="B65" s="14">
        <v>342</v>
      </c>
      <c r="C65" s="14">
        <v>144</v>
      </c>
      <c r="D65" s="11" t="str">
        <f t="shared" si="2"/>
        <v>(command ".rectang"'(338 0)'(342 144))</v>
      </c>
      <c r="E65" s="20" t="str">
        <f t="shared" si="3"/>
        <v>(command ".text" "m" '(340 147)3"0""144")</v>
      </c>
      <c r="L65" s="16"/>
    </row>
    <row r="66" spans="1:12" ht="17.25" thickBot="1">
      <c r="A66" s="12">
        <v>67</v>
      </c>
      <c r="B66" s="14">
        <v>349</v>
      </c>
      <c r="C66" s="14">
        <v>175</v>
      </c>
      <c r="D66" s="11" t="str">
        <f t="shared" si="2"/>
        <v>(command ".rectang"'(342 0)'(349 175))</v>
      </c>
      <c r="E66" s="20" t="str">
        <f t="shared" si="3"/>
        <v>(command ".text" "m" '(345.5 178)3"0""175")</v>
      </c>
      <c r="L66" s="16"/>
    </row>
    <row r="67" spans="1:12" ht="17.25" thickBot="1">
      <c r="A67" s="12">
        <v>68</v>
      </c>
      <c r="B67" s="14">
        <v>351</v>
      </c>
      <c r="C67" s="14">
        <v>190</v>
      </c>
      <c r="D67" s="11" t="str">
        <f t="shared" si="2"/>
        <v>(command ".rectang"'(349 0)'(351 190))</v>
      </c>
      <c r="E67" s="20" t="str">
        <f t="shared" si="3"/>
        <v>(command ".text" "m" '(350 193)3"0""190")</v>
      </c>
      <c r="L67" s="16"/>
    </row>
    <row r="68" spans="1:12" ht="17.25" thickBot="1">
      <c r="A68" s="12">
        <v>69</v>
      </c>
      <c r="B68" s="14">
        <v>355</v>
      </c>
      <c r="C68" s="14">
        <v>54</v>
      </c>
      <c r="D68" s="11" t="str">
        <f t="shared" si="2"/>
        <v>(command ".rectang"'(351 0)'(355 54))</v>
      </c>
      <c r="E68" s="20" t="str">
        <f t="shared" si="3"/>
        <v>(command ".text" "m" '(353 57)3"0""54")</v>
      </c>
      <c r="L68" s="16"/>
    </row>
    <row r="69" spans="1:12" ht="17.25" thickBot="1">
      <c r="A69" s="12">
        <v>70</v>
      </c>
      <c r="B69" s="14">
        <v>360</v>
      </c>
      <c r="C69" s="14">
        <v>29</v>
      </c>
      <c r="D69" s="11" t="str">
        <f t="shared" si="2"/>
        <v>(command ".rectang"'(355 0)'(360 29))</v>
      </c>
      <c r="E69" s="20" t="str">
        <f t="shared" si="3"/>
        <v>(command ".text" "m" '(357.5 32)3"0""29")</v>
      </c>
      <c r="L69" s="16"/>
    </row>
    <row r="70" spans="1:12" ht="17.25" thickBot="1">
      <c r="A70" s="12">
        <v>71</v>
      </c>
      <c r="B70" s="14">
        <v>365</v>
      </c>
      <c r="C70" s="14">
        <v>87</v>
      </c>
      <c r="D70" s="11" t="str">
        <f t="shared" si="2"/>
        <v>(command ".rectang"'(360 0)'(365 87))</v>
      </c>
      <c r="E70" s="20" t="str">
        <f t="shared" si="3"/>
        <v>(command ".text" "m" '(362.5 90)3"0""87")</v>
      </c>
      <c r="L70" s="16"/>
    </row>
    <row r="71" spans="1:12" ht="17.25" thickBot="1">
      <c r="A71" s="12">
        <v>72</v>
      </c>
      <c r="B71" s="14">
        <v>375</v>
      </c>
      <c r="C71" s="14">
        <v>196</v>
      </c>
      <c r="D71" s="11" t="str">
        <f t="shared" si="2"/>
        <v>(command ".rectang"'(365 0)'(375 196))</v>
      </c>
      <c r="E71" s="20" t="str">
        <f t="shared" si="3"/>
        <v>(command ".text" "m" '(370 199)3"0""196")</v>
      </c>
      <c r="L71" s="16"/>
    </row>
    <row r="72" spans="1:12" ht="17.25" thickBot="1">
      <c r="A72" s="12">
        <v>73</v>
      </c>
      <c r="B72" s="14">
        <v>381</v>
      </c>
      <c r="C72" s="14">
        <v>65</v>
      </c>
      <c r="D72" s="11" t="str">
        <f>$I$5&amp;"'("&amp;$B71/$E$5&amp;" "&amp;"0"&amp;")"&amp;"'("&amp;$B72/$E$5&amp;" "&amp;C72/$E$6&amp;")"&amp;")"</f>
        <v>(command ".rectang"'(375 0)'(381 65))</v>
      </c>
      <c r="E72" s="20" t="str">
        <f t="shared" si="3"/>
        <v>(command ".text" "m" '(378 68)3"0""65")</v>
      </c>
      <c r="L72" s="16"/>
    </row>
  </sheetData>
  <sheetProtection password="CE28" sheet="1" objects="1" scenarios="1"/>
  <mergeCells count="4">
    <mergeCell ref="A5:A6"/>
    <mergeCell ref="B5:B6"/>
    <mergeCell ref="C5:C6"/>
    <mergeCell ref="A4:G4"/>
  </mergeCells>
  <conditionalFormatting sqref="N6:N8 L7:L8 J5:J6">
    <cfRule type="cellIs" priority="2" dxfId="29" operator="equal" stopIfTrue="1">
      <formula>";end"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 minh chau</dc:creator>
  <cp:keywords/>
  <dc:description/>
  <cp:lastModifiedBy>AutoBVT</cp:lastModifiedBy>
  <dcterms:created xsi:type="dcterms:W3CDTF">2002-03-20T12:59:28Z</dcterms:created>
  <dcterms:modified xsi:type="dcterms:W3CDTF">2017-08-16T00:55:39Z</dcterms:modified>
  <cp:category/>
  <cp:version/>
  <cp:contentType/>
  <cp:contentStatus/>
</cp:coreProperties>
</file>