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560" activeTab="1"/>
  </bookViews>
  <sheets>
    <sheet name="tien luong" sheetId="1" r:id="rId1"/>
    <sheet name="phan tich don gia" sheetId="2" r:id="rId2"/>
    <sheet name="gia vl,nc,m" sheetId="3" r:id="rId3"/>
    <sheet name="nhan cong" sheetId="4" r:id="rId4"/>
    <sheet name="may" sheetId="5" r:id="rId5"/>
    <sheet name="bang tong hop" sheetId="6" r:id="rId6"/>
    <sheet name="tong hop chi phi" sheetId="7" r:id="rId7"/>
  </sheets>
  <externalReferences>
    <externalReference r:id="rId10"/>
  </externalReferences>
  <definedNames>
    <definedName name="KQ">IF(ISNUMBER(VALUE(SUBSTITUTE(MID('tien luong'!$C1&amp;"=",FIND("=",'tien luong'!$C1&amp;"=",1)+1,LEN('tien luong'!$C1&amp;"=")-FIND("=",'tien luong'!$C1&amp;"=")+1),"=",""))),VALUE(SUBSTITUTE(MID('tien luong'!$C1&amp;"=",FIND("=",'tien luong'!$C1&amp;"=",1)+1,LEN('tien luong'!$C1&amp;"=")-FIND("=",'tien luong'!$C1&amp;"=")+1),"=","")),0)</definedName>
    <definedName name="TenCT">'[1]Đầu vào'!$C$3&amp;'[1]Đầu vào'!$D$3</definedName>
  </definedNames>
  <calcPr fullCalcOnLoad="1"/>
</workbook>
</file>

<file path=xl/comments1.xml><?xml version="1.0" encoding="utf-8"?>
<comments xmlns="http://schemas.openxmlformats.org/spreadsheetml/2006/main">
  <authors>
    <author>Tuanpa</author>
  </authors>
  <commentList>
    <comment ref="A1" authorId="0">
      <text>
        <r>
          <rPr>
            <b/>
            <sz val="8"/>
            <rFont val="Tahoma"/>
            <family val="2"/>
          </rPr>
          <t xml:space="preserve">Chú ý:
</t>
        </r>
        <r>
          <rPr>
            <sz val="8"/>
            <rFont val="Tahoma"/>
            <family val="2"/>
          </rPr>
          <t>Không xóa dòng từ 1 đến 6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Tuanpa</author>
  </authors>
  <commentList>
    <comment ref="D3" authorId="0">
      <text>
        <r>
          <rPr>
            <b/>
            <sz val="8"/>
            <rFont val="Tahoma"/>
            <family val="2"/>
          </rPr>
          <t>Tuanpa:</t>
        </r>
        <r>
          <rPr>
            <sz val="8"/>
            <rFont val="Tahoma"/>
            <family val="2"/>
          </rPr>
          <t xml:space="preserve">
Nhập giá thông báo vào cột này</t>
        </r>
      </text>
    </comment>
  </commentList>
</comments>
</file>

<file path=xl/sharedStrings.xml><?xml version="1.0" encoding="utf-8"?>
<sst xmlns="http://schemas.openxmlformats.org/spreadsheetml/2006/main" count="189" uniqueCount="123">
  <si>
    <t>STT</t>
  </si>
  <si>
    <t>Tên công tác</t>
  </si>
  <si>
    <t>Khối lượng</t>
  </si>
  <si>
    <t>Đơn giá</t>
  </si>
  <si>
    <t>Mã CV</t>
  </si>
  <si>
    <t>Tên công việc</t>
  </si>
  <si>
    <t>ĐV Tính</t>
  </si>
  <si>
    <t>Diễn giải khối lượng</t>
  </si>
  <si>
    <t>KL phụ</t>
  </si>
  <si>
    <t>Thành tiền</t>
  </si>
  <si>
    <t>Hệ số điều chỉnh</t>
  </si>
  <si>
    <t>Tên cấu kiện</t>
  </si>
  <si>
    <t>Số CK</t>
  </si>
  <si>
    <t>Dài</t>
  </si>
  <si>
    <t>Rộng</t>
  </si>
  <si>
    <t>Cao</t>
  </si>
  <si>
    <t>HS phụ</t>
  </si>
  <si>
    <t>Vật liệu</t>
  </si>
  <si>
    <t>V.L Phụ</t>
  </si>
  <si>
    <t>Nhân công</t>
  </si>
  <si>
    <t>Máy</t>
  </si>
  <si>
    <t>VL</t>
  </si>
  <si>
    <t>NC</t>
  </si>
  <si>
    <t>M</t>
  </si>
  <si>
    <t>BẢNG TIÊN LƯỢNG</t>
  </si>
  <si>
    <t>MSVT</t>
  </si>
  <si>
    <t>Tên Công tác / tên vật tư</t>
  </si>
  <si>
    <t>Đơn vị</t>
  </si>
  <si>
    <t>Định mức</t>
  </si>
  <si>
    <t>Hệ số</t>
  </si>
  <si>
    <t>TT</t>
  </si>
  <si>
    <t>T</t>
  </si>
  <si>
    <t>C</t>
  </si>
  <si>
    <t>TL</t>
  </si>
  <si>
    <t>GTGT</t>
  </si>
  <si>
    <t>Khoản mục chi phí</t>
  </si>
  <si>
    <t>Ký hiệu</t>
  </si>
  <si>
    <t>Cách tính</t>
  </si>
  <si>
    <t>Chi phí vật liệu</t>
  </si>
  <si>
    <t>Chi phí nhân công</t>
  </si>
  <si>
    <t>Chi phí máy thi công</t>
  </si>
  <si>
    <t>I</t>
  </si>
  <si>
    <t>CHI PHÍ TRỰC TIẾP</t>
  </si>
  <si>
    <t>II</t>
  </si>
  <si>
    <t>CHI PHÍ CHUNG</t>
  </si>
  <si>
    <t>III</t>
  </si>
  <si>
    <t>THU NHẬP CHỊU THUẾ TÍNH TRƯỚC</t>
  </si>
  <si>
    <t>Chi phí xây dựng trước thuế</t>
  </si>
  <si>
    <t>T + C + TL</t>
  </si>
  <si>
    <t>IV</t>
  </si>
  <si>
    <t>THUẾ GIÁ TRỊ GIA TĂNG</t>
  </si>
  <si>
    <t>Chi phí xây dựng sau thuế</t>
  </si>
  <si>
    <t>Tổng cộng</t>
  </si>
  <si>
    <t>TỔNG HỢP GIÁ VẬT LIỆU, NHÂN CÔNG, MÁY</t>
  </si>
  <si>
    <t>Tên vật tư</t>
  </si>
  <si>
    <t>Giá</t>
  </si>
  <si>
    <t>Lấy ở bảng tổng hợp</t>
  </si>
  <si>
    <t>G</t>
  </si>
  <si>
    <t>G x 10%</t>
  </si>
  <si>
    <r>
      <t>G</t>
    </r>
    <r>
      <rPr>
        <b/>
        <sz val="6"/>
        <color indexed="8"/>
        <rFont val="Times New Roman"/>
        <family val="1"/>
      </rPr>
      <t>XD</t>
    </r>
  </si>
  <si>
    <t>G + GTGT</t>
  </si>
  <si>
    <t>Loại máy và thiết bị</t>
  </si>
  <si>
    <t>Số ca năm (ca/năm)</t>
  </si>
  <si>
    <t>Định mức tiêu hao nhiên liệu, năng lượng 1 ca</t>
  </si>
  <si>
    <t>Thành phần cấp bậc thợ điều khiển máy</t>
  </si>
  <si>
    <t>Nguyên giá (tham khảo)</t>
  </si>
  <si>
    <t>Hệ số thu hồi khi thanh lý</t>
  </si>
  <si>
    <t>Hệ số nhiên liệu phụ</t>
  </si>
  <si>
    <t>Giá nhiên liệu, năng lượng</t>
  </si>
  <si>
    <t>Chi phí khấu hao, sửa chữa, chi phí khác</t>
  </si>
  <si>
    <t>Chi phí nhiên liệu, năng lượng</t>
  </si>
  <si>
    <t>Chi phí tiền lương</t>
  </si>
  <si>
    <t>Giá ca máy</t>
  </si>
  <si>
    <t>Hệ</t>
  </si>
  <si>
    <t>Tiền</t>
  </si>
  <si>
    <t>Bậc nhân công</t>
  </si>
  <si>
    <t>số</t>
  </si>
  <si>
    <t>lương</t>
  </si>
  <si>
    <t>1 tháng</t>
  </si>
  <si>
    <t>1 công</t>
  </si>
  <si>
    <t>T x tỷ lệ</t>
  </si>
  <si>
    <t>(T+C) x tỷ lệ</t>
  </si>
  <si>
    <t xml:space="preserve">BẢNG ĐƠN GIÁ TỔNG HỢP </t>
  </si>
  <si>
    <t>BẢNG DỰ TOÁN CHI PHÍ XÂY DỰNG</t>
  </si>
  <si>
    <t>BẢNG TÍNH GIÁ CA MÁY THI CÔNG</t>
  </si>
  <si>
    <t>BẢNG TÍNH GIÁ NHÂN CÔNG</t>
  </si>
  <si>
    <t xml:space="preserve">BẢNG PHÂN TÍCH ĐƠN GIÁ </t>
  </si>
  <si>
    <t>Giá VL,NC,M</t>
  </si>
  <si>
    <t>Ghi chú</t>
  </si>
  <si>
    <t>ĐM Khấu hao (%)</t>
  </si>
  <si>
    <t>ĐM Sửa chữa (%)</t>
  </si>
  <si>
    <t>ĐM Chi phí khác (%)</t>
  </si>
  <si>
    <t>Máy thi công</t>
  </si>
  <si>
    <t>Kích thước</t>
  </si>
  <si>
    <t>ĐVT:</t>
  </si>
  <si>
    <t>Mức lương</t>
  </si>
  <si>
    <t xml:space="preserve"> đầu vào</t>
  </si>
  <si>
    <t>AE.61224</t>
  </si>
  <si>
    <t>Xây tường…..</t>
  </si>
  <si>
    <t>m3</t>
  </si>
  <si>
    <t>Gạch</t>
  </si>
  <si>
    <t>Xi măng</t>
  </si>
  <si>
    <t>Cát mịn</t>
  </si>
  <si>
    <t>Nước</t>
  </si>
  <si>
    <t>VL khác</t>
  </si>
  <si>
    <t>NC 3,5/7</t>
  </si>
  <si>
    <t>Máy trộn 80l</t>
  </si>
  <si>
    <t>Máy vận thăng 0,8T</t>
  </si>
  <si>
    <t>Máy khác</t>
  </si>
  <si>
    <t>viên</t>
  </si>
  <si>
    <t>kg</t>
  </si>
  <si>
    <t>lít</t>
  </si>
  <si>
    <t>%</t>
  </si>
  <si>
    <t>công</t>
  </si>
  <si>
    <t>ca</t>
  </si>
  <si>
    <t>VL+NC+M</t>
  </si>
  <si>
    <t>Xây tường</t>
  </si>
  <si>
    <t>Ximang</t>
  </si>
  <si>
    <t>Cát</t>
  </si>
  <si>
    <t>Thông báo giá quý 1/2016 Đà Nẵng</t>
  </si>
  <si>
    <t>kWh</t>
  </si>
  <si>
    <t>1x 3/7</t>
  </si>
  <si>
    <t>NC 3/7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</si>
</sst>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#,###,##0.0000"/>
    <numFmt numFmtId="165" formatCode="###,###,###,###,##0"/>
    <numFmt numFmtId="166" formatCode="###,###,###,###,##0.000"/>
    <numFmt numFmtId="167" formatCode="###,###,##0.0"/>
    <numFmt numFmtId="168" formatCode="#,##0.000;[Red]#,##0.000"/>
    <numFmt numFmtId="169" formatCode="_(* #,##0.000_);_(* \(#,##0.000\);_(* &quot;-&quot;??_);_(@_)"/>
    <numFmt numFmtId="170" formatCode="#,##0.0000"/>
    <numFmt numFmtId="171" formatCode="#,##0.0000;\-#,##0.0000"/>
    <numFmt numFmtId="172" formatCode="0.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0"/>
      <name val="Tahoma"/>
      <family val="2"/>
    </font>
    <font>
      <b/>
      <sz val="6"/>
      <color indexed="8"/>
      <name val="Times New Roman"/>
      <family val="1"/>
    </font>
    <font>
      <b/>
      <sz val="12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2"/>
      <name val="Times New Roman"/>
      <family val="1"/>
    </font>
    <font>
      <i/>
      <sz val="11"/>
      <color indexed="12"/>
      <name val="Times New Roman"/>
      <family val="1"/>
    </font>
    <font>
      <sz val="11"/>
      <color indexed="3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FF"/>
      <name val="Times New Roman"/>
      <family val="1"/>
    </font>
    <font>
      <i/>
      <sz val="11"/>
      <color rgb="FF0000FF"/>
      <name val="Times New Roman"/>
      <family val="1"/>
    </font>
    <font>
      <sz val="11"/>
      <color rgb="FF0070C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/>
      <right style="thin"/>
      <top style="thin">
        <color indexed="8"/>
      </top>
      <bottom/>
    </border>
    <border>
      <left/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9" fontId="0" fillId="0" borderId="0" xfId="0" applyNumberFormat="1" applyFont="1" applyAlignment="1" applyProtection="1">
      <alignment horizontal="center" vertical="top" wrapText="1"/>
      <protection/>
    </xf>
    <xf numFmtId="0" fontId="0" fillId="0" borderId="0" xfId="0" applyNumberFormat="1" applyFont="1" applyAlignment="1" applyProtection="1">
      <alignment horizontal="righ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top"/>
      <protection locked="0"/>
    </xf>
    <xf numFmtId="0" fontId="53" fillId="0" borderId="12" xfId="0" applyFont="1" applyBorder="1" applyAlignment="1" applyProtection="1">
      <alignment horizontal="right" vertical="top"/>
      <protection locked="0"/>
    </xf>
    <xf numFmtId="0" fontId="54" fillId="0" borderId="13" xfId="0" applyNumberFormat="1" applyFont="1" applyBorder="1" applyAlignment="1" applyProtection="1">
      <alignment horizontal="center" vertical="top" wrapText="1"/>
      <protection locked="0"/>
    </xf>
    <xf numFmtId="165" fontId="54" fillId="0" borderId="13" xfId="0" applyNumberFormat="1" applyFont="1" applyBorder="1" applyAlignment="1" applyProtection="1">
      <alignment horizontal="right" vertical="top" wrapText="1"/>
      <protection locked="0"/>
    </xf>
    <xf numFmtId="166" fontId="54" fillId="0" borderId="13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55" fillId="0" borderId="14" xfId="0" applyNumberFormat="1" applyFont="1" applyBorder="1" applyAlignment="1" applyProtection="1">
      <alignment horizontal="center" vertical="center" wrapText="1"/>
      <protection locked="0"/>
    </xf>
    <xf numFmtId="165" fontId="54" fillId="0" borderId="13" xfId="0" applyNumberFormat="1" applyFont="1" applyBorder="1" applyAlignment="1" applyProtection="1">
      <alignment horizontal="right" vertical="center" wrapText="1"/>
      <protection locked="0"/>
    </xf>
    <xf numFmtId="0" fontId="54" fillId="0" borderId="12" xfId="0" applyNumberFormat="1" applyFont="1" applyBorder="1" applyAlignment="1" applyProtection="1">
      <alignment horizontal="center" vertical="top" wrapText="1"/>
      <protection locked="0"/>
    </xf>
    <xf numFmtId="0" fontId="55" fillId="0" borderId="12" xfId="0" applyNumberFormat="1" applyFont="1" applyBorder="1" applyAlignment="1" applyProtection="1">
      <alignment horizontal="center" vertical="top" wrapText="1"/>
      <protection locked="0"/>
    </xf>
    <xf numFmtId="0" fontId="55" fillId="0" borderId="12" xfId="0" applyNumberFormat="1" applyFont="1" applyBorder="1" applyAlignment="1" applyProtection="1">
      <alignment horizontal="left" vertical="top" wrapText="1"/>
      <protection locked="0"/>
    </xf>
    <xf numFmtId="165" fontId="55" fillId="0" borderId="12" xfId="0" applyNumberFormat="1" applyFont="1" applyBorder="1" applyAlignment="1" applyProtection="1">
      <alignment horizontal="right" vertical="center" wrapText="1"/>
      <protection locked="0"/>
    </xf>
    <xf numFmtId="165" fontId="54" fillId="0" borderId="13" xfId="0" applyNumberFormat="1" applyFont="1" applyBorder="1" applyAlignment="1" applyProtection="1">
      <alignment horizontal="center" vertical="center" wrapText="1"/>
      <protection locked="0"/>
    </xf>
    <xf numFmtId="0" fontId="55" fillId="0" borderId="13" xfId="0" applyNumberFormat="1" applyFont="1" applyBorder="1" applyAlignment="1" applyProtection="1">
      <alignment horizontal="center" vertical="top" wrapText="1"/>
      <protection locked="0"/>
    </xf>
    <xf numFmtId="0" fontId="55" fillId="0" borderId="13" xfId="0" applyNumberFormat="1" applyFont="1" applyBorder="1" applyAlignment="1" applyProtection="1">
      <alignment horizontal="left" vertical="top" wrapText="1"/>
      <protection locked="0"/>
    </xf>
    <xf numFmtId="165" fontId="55" fillId="0" borderId="13" xfId="0" applyNumberFormat="1" applyFont="1" applyBorder="1" applyAlignment="1" applyProtection="1">
      <alignment horizontal="right" vertical="center" wrapText="1"/>
      <protection locked="0"/>
    </xf>
    <xf numFmtId="0" fontId="56" fillId="0" borderId="13" xfId="0" applyNumberFormat="1" applyFont="1" applyBorder="1" applyAlignment="1" applyProtection="1">
      <alignment horizontal="left" vertical="top" wrapText="1"/>
      <protection locked="0"/>
    </xf>
    <xf numFmtId="0" fontId="55" fillId="0" borderId="15" xfId="0" applyNumberFormat="1" applyFont="1" applyBorder="1" applyAlignment="1" applyProtection="1">
      <alignment horizontal="center" vertical="top" wrapText="1"/>
      <protection locked="0"/>
    </xf>
    <xf numFmtId="0" fontId="55" fillId="0" borderId="15" xfId="0" applyNumberFormat="1" applyFont="1" applyBorder="1" applyAlignment="1" applyProtection="1">
      <alignment horizontal="left" vertical="top" wrapText="1"/>
      <protection locked="0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0" borderId="0" xfId="0" applyNumberFormat="1" applyFont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horizontal="center" vertical="top"/>
      <protection locked="0"/>
    </xf>
    <xf numFmtId="49" fontId="7" fillId="0" borderId="0" xfId="0" applyNumberFormat="1" applyFont="1" applyAlignment="1" applyProtection="1">
      <alignment horizontal="left" vertical="top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NumberFormat="1" applyFont="1" applyFill="1" applyBorder="1" applyAlignment="1" applyProtection="1">
      <alignment horizontal="center" vertical="center"/>
      <protection locked="0"/>
    </xf>
    <xf numFmtId="167" fontId="54" fillId="0" borderId="12" xfId="0" applyNumberFormat="1" applyFont="1" applyBorder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right" vertical="top"/>
      <protection/>
    </xf>
    <xf numFmtId="165" fontId="54" fillId="0" borderId="12" xfId="0" applyNumberFormat="1" applyFont="1" applyBorder="1" applyAlignment="1" applyProtection="1">
      <alignment horizontal="center" vertical="center" wrapText="1"/>
      <protection locked="0"/>
    </xf>
    <xf numFmtId="165" fontId="54" fillId="0" borderId="15" xfId="0" applyNumberFormat="1" applyFont="1" applyBorder="1" applyAlignment="1" applyProtection="1">
      <alignment horizontal="center" vertical="center" wrapText="1"/>
      <protection locked="0"/>
    </xf>
    <xf numFmtId="0" fontId="57" fillId="0" borderId="0" xfId="0" applyFont="1" applyAlignment="1">
      <alignment/>
    </xf>
    <xf numFmtId="0" fontId="57" fillId="0" borderId="12" xfId="0" applyNumberFormat="1" applyFont="1" applyBorder="1" applyAlignment="1" applyProtection="1">
      <alignment horizontal="left" vertical="top" wrapText="1"/>
      <protection locked="0"/>
    </xf>
    <xf numFmtId="0" fontId="11" fillId="33" borderId="17" xfId="0" applyFont="1" applyFill="1" applyBorder="1" applyAlignment="1" applyProtection="1">
      <alignment horizontal="center" vertical="center"/>
      <protection locked="0"/>
    </xf>
    <xf numFmtId="0" fontId="11" fillId="33" borderId="17" xfId="0" applyFont="1" applyFill="1" applyBorder="1" applyAlignment="1" applyProtection="1">
      <alignment horizontal="center" vertical="center" wrapText="1"/>
      <protection locked="0"/>
    </xf>
    <xf numFmtId="0" fontId="12" fillId="33" borderId="0" xfId="0" applyFont="1" applyFill="1" applyAlignment="1" applyProtection="1">
      <alignment vertical="center"/>
      <protection locked="0"/>
    </xf>
    <xf numFmtId="0" fontId="54" fillId="0" borderId="18" xfId="0" applyNumberFormat="1" applyFont="1" applyBorder="1" applyAlignment="1" applyProtection="1">
      <alignment horizontal="center" vertical="top" wrapText="1"/>
      <protection locked="0"/>
    </xf>
    <xf numFmtId="49" fontId="54" fillId="0" borderId="18" xfId="0" applyNumberFormat="1" applyFont="1" applyBorder="1" applyAlignment="1" applyProtection="1">
      <alignment horizontal="left" vertical="top" wrapText="1"/>
      <protection locked="0"/>
    </xf>
    <xf numFmtId="49" fontId="58" fillId="0" borderId="18" xfId="0" applyNumberFormat="1" applyFont="1" applyBorder="1" applyAlignment="1" applyProtection="1">
      <alignment horizontal="left" vertical="top" wrapText="1"/>
      <protection locked="0"/>
    </xf>
    <xf numFmtId="49" fontId="54" fillId="0" borderId="18" xfId="0" applyNumberFormat="1" applyFont="1" applyBorder="1" applyAlignment="1" applyProtection="1">
      <alignment horizontal="center" vertical="top" wrapText="1"/>
      <protection locked="0"/>
    </xf>
    <xf numFmtId="0" fontId="54" fillId="0" borderId="18" xfId="0" applyFont="1" applyBorder="1" applyAlignment="1" applyProtection="1">
      <alignment horizontal="center" vertical="top"/>
      <protection locked="0"/>
    </xf>
    <xf numFmtId="0" fontId="54" fillId="0" borderId="18" xfId="0" applyNumberFormat="1" applyFont="1" applyBorder="1" applyAlignment="1" applyProtection="1">
      <alignment horizontal="right" vertical="top"/>
      <protection locked="0"/>
    </xf>
    <xf numFmtId="164" fontId="54" fillId="0" borderId="18" xfId="0" applyNumberFormat="1" applyFont="1" applyBorder="1" applyAlignment="1" applyProtection="1">
      <alignment horizontal="right" vertical="top" wrapText="1"/>
      <protection locked="0"/>
    </xf>
    <xf numFmtId="164" fontId="58" fillId="0" borderId="18" xfId="42" applyNumberFormat="1" applyFont="1" applyBorder="1" applyAlignment="1" applyProtection="1">
      <alignment horizontal="right" vertical="top" wrapText="1"/>
      <protection locked="0"/>
    </xf>
    <xf numFmtId="0" fontId="54" fillId="0" borderId="14" xfId="0" applyNumberFormat="1" applyFont="1" applyBorder="1" applyAlignment="1" applyProtection="1">
      <alignment horizontal="center" vertical="top" wrapText="1"/>
      <protection locked="0"/>
    </xf>
    <xf numFmtId="49" fontId="54" fillId="0" borderId="14" xfId="0" applyNumberFormat="1" applyFont="1" applyBorder="1" applyAlignment="1" applyProtection="1">
      <alignment horizontal="left" vertical="top" wrapText="1"/>
      <protection locked="0"/>
    </xf>
    <xf numFmtId="49" fontId="58" fillId="0" borderId="14" xfId="0" applyNumberFormat="1" applyFont="1" applyBorder="1" applyAlignment="1" applyProtection="1">
      <alignment horizontal="left" vertical="top" wrapText="1"/>
      <protection locked="0"/>
    </xf>
    <xf numFmtId="49" fontId="54" fillId="0" borderId="14" xfId="0" applyNumberFormat="1" applyFont="1" applyBorder="1" applyAlignment="1" applyProtection="1">
      <alignment horizontal="center" vertical="top" wrapText="1"/>
      <protection locked="0"/>
    </xf>
    <xf numFmtId="0" fontId="54" fillId="0" borderId="14" xfId="0" applyFont="1" applyBorder="1" applyAlignment="1" applyProtection="1">
      <alignment horizontal="center" vertical="top"/>
      <protection locked="0"/>
    </xf>
    <xf numFmtId="0" fontId="54" fillId="0" borderId="14" xfId="0" applyNumberFormat="1" applyFont="1" applyBorder="1" applyAlignment="1" applyProtection="1">
      <alignment horizontal="right" vertical="top"/>
      <protection locked="0"/>
    </xf>
    <xf numFmtId="164" fontId="54" fillId="0" borderId="14" xfId="0" applyNumberFormat="1" applyFont="1" applyBorder="1" applyAlignment="1" applyProtection="1">
      <alignment horizontal="right" vertical="top" wrapText="1"/>
      <protection locked="0"/>
    </xf>
    <xf numFmtId="164" fontId="58" fillId="0" borderId="14" xfId="42" applyNumberFormat="1" applyFont="1" applyBorder="1" applyAlignment="1" applyProtection="1">
      <alignment horizontal="right" vertical="top" wrapText="1"/>
      <protection locked="0"/>
    </xf>
    <xf numFmtId="0" fontId="57" fillId="0" borderId="0" xfId="0" applyFont="1" applyAlignment="1" applyProtection="1">
      <alignment vertical="top"/>
      <protection locked="0"/>
    </xf>
    <xf numFmtId="0" fontId="57" fillId="0" borderId="12" xfId="0" applyFont="1" applyBorder="1" applyAlignment="1" applyProtection="1">
      <alignment vertical="top"/>
      <protection locked="0"/>
    </xf>
    <xf numFmtId="0" fontId="57" fillId="0" borderId="19" xfId="0" applyFont="1" applyBorder="1" applyAlignment="1" applyProtection="1">
      <alignment vertical="top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170" fontId="13" fillId="0" borderId="24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horizontal="center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170" fontId="13" fillId="0" borderId="25" xfId="0" applyNumberFormat="1" applyFont="1" applyFill="1" applyBorder="1" applyAlignment="1" applyProtection="1">
      <alignment horizontal="right" vertical="center"/>
      <protection locked="0"/>
    </xf>
    <xf numFmtId="4" fontId="13" fillId="0" borderId="25" xfId="0" applyNumberFormat="1" applyFont="1" applyFill="1" applyBorder="1" applyAlignment="1" applyProtection="1">
      <alignment vertical="center"/>
      <protection/>
    </xf>
    <xf numFmtId="0" fontId="13" fillId="0" borderId="26" xfId="0" applyNumberFormat="1" applyFont="1" applyFill="1" applyBorder="1" applyAlignment="1" applyProtection="1">
      <alignment horizontal="center" vertical="center"/>
      <protection/>
    </xf>
    <xf numFmtId="0" fontId="13" fillId="0" borderId="26" xfId="0" applyNumberFormat="1" applyFont="1" applyFill="1" applyBorder="1" applyAlignment="1" applyProtection="1">
      <alignment vertical="center"/>
      <protection/>
    </xf>
    <xf numFmtId="170" fontId="13" fillId="0" borderId="26" xfId="0" applyNumberFormat="1" applyFont="1" applyFill="1" applyBorder="1" applyAlignment="1" applyProtection="1">
      <alignment horizontal="right" vertical="center"/>
      <protection/>
    </xf>
    <xf numFmtId="4" fontId="13" fillId="0" borderId="26" xfId="0" applyNumberFormat="1" applyFont="1" applyFill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horizontal="center" vertical="center" wrapText="1"/>
      <protection locked="0"/>
    </xf>
    <xf numFmtId="0" fontId="13" fillId="33" borderId="14" xfId="0" applyFont="1" applyFill="1" applyBorder="1" applyAlignment="1" applyProtection="1">
      <alignment horizontal="center" vertical="center" wrapText="1"/>
      <protection locked="0"/>
    </xf>
    <xf numFmtId="0" fontId="13" fillId="33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wrapText="1"/>
    </xf>
    <xf numFmtId="0" fontId="13" fillId="33" borderId="12" xfId="0" applyFont="1" applyFill="1" applyBorder="1" applyAlignment="1" applyProtection="1">
      <alignment horizontal="center" vertical="center"/>
      <protection locked="0"/>
    </xf>
    <xf numFmtId="2" fontId="13" fillId="33" borderId="27" xfId="0" applyNumberFormat="1" applyFont="1" applyFill="1" applyBorder="1" applyAlignment="1" applyProtection="1">
      <alignment vertical="center"/>
      <protection locked="0"/>
    </xf>
    <xf numFmtId="0" fontId="13" fillId="33" borderId="28" xfId="0" applyFont="1" applyFill="1" applyBorder="1" applyAlignment="1" applyProtection="1">
      <alignment horizontal="center" vertical="center"/>
      <protection locked="0"/>
    </xf>
    <xf numFmtId="0" fontId="13" fillId="33" borderId="13" xfId="0" applyFont="1" applyFill="1" applyBorder="1" applyAlignment="1" applyProtection="1">
      <alignment horizontal="center" vertical="center"/>
      <protection locked="0"/>
    </xf>
    <xf numFmtId="0" fontId="13" fillId="33" borderId="13" xfId="0" applyFont="1" applyFill="1" applyBorder="1" applyAlignment="1" applyProtection="1">
      <alignment horizontal="left" vertical="center" wrapText="1"/>
      <protection locked="0"/>
    </xf>
    <xf numFmtId="9" fontId="13" fillId="33" borderId="13" xfId="59" applyFont="1" applyFill="1" applyBorder="1" applyAlignment="1" applyProtection="1">
      <alignment horizontal="center" vertical="center"/>
      <protection locked="0"/>
    </xf>
    <xf numFmtId="10" fontId="13" fillId="33" borderId="13" xfId="59" applyNumberFormat="1" applyFont="1" applyFill="1" applyBorder="1" applyAlignment="1" applyProtection="1">
      <alignment horizontal="center" vertical="center"/>
      <protection locked="0"/>
    </xf>
    <xf numFmtId="2" fontId="13" fillId="33" borderId="29" xfId="0" applyNumberFormat="1" applyFont="1" applyFill="1" applyBorder="1" applyAlignment="1" applyProtection="1">
      <alignment vertical="center"/>
      <protection locked="0"/>
    </xf>
    <xf numFmtId="0" fontId="13" fillId="33" borderId="30" xfId="0" applyFont="1" applyFill="1" applyBorder="1" applyAlignment="1" applyProtection="1">
      <alignment horizontal="left" vertical="center"/>
      <protection locked="0"/>
    </xf>
    <xf numFmtId="0" fontId="13" fillId="33" borderId="13" xfId="0" applyFont="1" applyFill="1" applyBorder="1" applyAlignment="1" applyProtection="1">
      <alignment horizontal="center" vertical="center" wrapText="1"/>
      <protection locked="0"/>
    </xf>
    <xf numFmtId="3" fontId="13" fillId="33" borderId="13" xfId="0" applyNumberFormat="1" applyFont="1" applyFill="1" applyBorder="1" applyAlignment="1" applyProtection="1">
      <alignment vertical="center"/>
      <protection locked="0"/>
    </xf>
    <xf numFmtId="9" fontId="13" fillId="33" borderId="13" xfId="0" applyNumberFormat="1" applyFont="1" applyFill="1" applyBorder="1" applyAlignment="1" applyProtection="1">
      <alignment horizontal="center" vertical="center"/>
      <protection locked="0"/>
    </xf>
    <xf numFmtId="2" fontId="13" fillId="33" borderId="13" xfId="0" applyNumberFormat="1" applyFont="1" applyFill="1" applyBorder="1" applyAlignment="1" applyProtection="1">
      <alignment horizontal="center" vertical="center"/>
      <protection locked="0"/>
    </xf>
    <xf numFmtId="168" fontId="13" fillId="33" borderId="13" xfId="0" applyNumberFormat="1" applyFont="1" applyFill="1" applyBorder="1" applyAlignment="1" applyProtection="1">
      <alignment horizontal="right" vertical="center"/>
      <protection hidden="1"/>
    </xf>
    <xf numFmtId="2" fontId="13" fillId="33" borderId="29" xfId="0" applyNumberFormat="1" applyFont="1" applyFill="1" applyBorder="1" applyAlignment="1" applyProtection="1">
      <alignment horizontal="center" vertical="center"/>
      <protection locked="0"/>
    </xf>
    <xf numFmtId="169" fontId="13" fillId="33" borderId="13" xfId="42" applyNumberFormat="1" applyFont="1" applyFill="1" applyBorder="1" applyAlignment="1" applyProtection="1">
      <alignment horizontal="right" vertical="center"/>
      <protection hidden="1"/>
    </xf>
    <xf numFmtId="169" fontId="13" fillId="33" borderId="13" xfId="42" applyNumberFormat="1" applyFont="1" applyFill="1" applyBorder="1" applyAlignment="1" applyProtection="1">
      <alignment horizontal="right" vertical="center"/>
      <protection locked="0"/>
    </xf>
    <xf numFmtId="0" fontId="13" fillId="33" borderId="18" xfId="0" applyFont="1" applyFill="1" applyBorder="1" applyAlignment="1" applyProtection="1">
      <alignment horizontal="center" vertical="center"/>
      <protection locked="0"/>
    </xf>
    <xf numFmtId="0" fontId="13" fillId="33" borderId="18" xfId="0" applyFont="1" applyFill="1" applyBorder="1" applyAlignment="1" applyProtection="1">
      <alignment horizontal="left" vertical="center" wrapText="1"/>
      <protection locked="0"/>
    </xf>
    <xf numFmtId="9" fontId="13" fillId="33" borderId="18" xfId="59" applyFont="1" applyFill="1" applyBorder="1" applyAlignment="1" applyProtection="1">
      <alignment horizontal="center" vertical="center"/>
      <protection locked="0"/>
    </xf>
    <xf numFmtId="2" fontId="13" fillId="33" borderId="31" xfId="0" applyNumberFormat="1" applyFont="1" applyFill="1" applyBorder="1" applyAlignment="1" applyProtection="1">
      <alignment vertical="center"/>
      <protection locked="0"/>
    </xf>
    <xf numFmtId="0" fontId="13" fillId="33" borderId="32" xfId="0" applyFont="1" applyFill="1" applyBorder="1" applyAlignment="1" applyProtection="1">
      <alignment horizontal="left" vertical="center"/>
      <protection locked="0"/>
    </xf>
    <xf numFmtId="0" fontId="13" fillId="33" borderId="18" xfId="0" applyFont="1" applyFill="1" applyBorder="1" applyAlignment="1" applyProtection="1">
      <alignment horizontal="center" vertical="center" wrapText="1"/>
      <protection locked="0"/>
    </xf>
    <xf numFmtId="3" fontId="13" fillId="33" borderId="18" xfId="0" applyNumberFormat="1" applyFont="1" applyFill="1" applyBorder="1" applyAlignment="1" applyProtection="1">
      <alignment vertical="center"/>
      <protection locked="0"/>
    </xf>
    <xf numFmtId="9" fontId="13" fillId="33" borderId="18" xfId="0" applyNumberFormat="1" applyFont="1" applyFill="1" applyBorder="1" applyAlignment="1" applyProtection="1">
      <alignment horizontal="center" vertical="center"/>
      <protection locked="0"/>
    </xf>
    <xf numFmtId="2" fontId="13" fillId="33" borderId="18" xfId="0" applyNumberFormat="1" applyFont="1" applyFill="1" applyBorder="1" applyAlignment="1" applyProtection="1">
      <alignment horizontal="center" vertical="center"/>
      <protection locked="0"/>
    </xf>
    <xf numFmtId="168" fontId="13" fillId="33" borderId="18" xfId="0" applyNumberFormat="1" applyFont="1" applyFill="1" applyBorder="1" applyAlignment="1" applyProtection="1">
      <alignment horizontal="right" vertical="center"/>
      <protection hidden="1"/>
    </xf>
    <xf numFmtId="2" fontId="13" fillId="33" borderId="31" xfId="0" applyNumberFormat="1" applyFont="1" applyFill="1" applyBorder="1" applyAlignment="1" applyProtection="1">
      <alignment horizontal="center" vertical="center"/>
      <protection locked="0"/>
    </xf>
    <xf numFmtId="169" fontId="13" fillId="33" borderId="18" xfId="42" applyNumberFormat="1" applyFont="1" applyFill="1" applyBorder="1" applyAlignment="1" applyProtection="1">
      <alignment horizontal="right" vertical="center"/>
      <protection hidden="1"/>
    </xf>
    <xf numFmtId="169" fontId="13" fillId="33" borderId="18" xfId="42" applyNumberFormat="1" applyFont="1" applyFill="1" applyBorder="1" applyAlignment="1" applyProtection="1">
      <alignment horizontal="right" vertical="center"/>
      <protection locked="0"/>
    </xf>
    <xf numFmtId="0" fontId="13" fillId="33" borderId="14" xfId="0" applyFont="1" applyFill="1" applyBorder="1" applyAlignment="1" applyProtection="1">
      <alignment horizontal="center" vertical="center"/>
      <protection locked="0"/>
    </xf>
    <xf numFmtId="0" fontId="13" fillId="33" borderId="14" xfId="0" applyFont="1" applyFill="1" applyBorder="1" applyAlignment="1" applyProtection="1">
      <alignment horizontal="left" vertical="center" wrapText="1"/>
      <protection locked="0"/>
    </xf>
    <xf numFmtId="9" fontId="13" fillId="33" borderId="14" xfId="59" applyFont="1" applyFill="1" applyBorder="1" applyAlignment="1" applyProtection="1">
      <alignment horizontal="center" vertical="center"/>
      <protection locked="0"/>
    </xf>
    <xf numFmtId="2" fontId="13" fillId="33" borderId="33" xfId="0" applyNumberFormat="1" applyFont="1" applyFill="1" applyBorder="1" applyAlignment="1" applyProtection="1">
      <alignment vertical="center"/>
      <protection locked="0"/>
    </xf>
    <xf numFmtId="0" fontId="13" fillId="33" borderId="34" xfId="0" applyFont="1" applyFill="1" applyBorder="1" applyAlignment="1" applyProtection="1">
      <alignment horizontal="left" vertical="center"/>
      <protection locked="0"/>
    </xf>
    <xf numFmtId="3" fontId="13" fillId="33" borderId="14" xfId="0" applyNumberFormat="1" applyFont="1" applyFill="1" applyBorder="1" applyAlignment="1" applyProtection="1">
      <alignment vertical="center"/>
      <protection locked="0"/>
    </xf>
    <xf numFmtId="9" fontId="13" fillId="33" borderId="14" xfId="0" applyNumberFormat="1" applyFont="1" applyFill="1" applyBorder="1" applyAlignment="1" applyProtection="1">
      <alignment horizontal="center" vertical="center"/>
      <protection locked="0"/>
    </xf>
    <xf numFmtId="2" fontId="13" fillId="33" borderId="14" xfId="0" applyNumberFormat="1" applyFont="1" applyFill="1" applyBorder="1" applyAlignment="1" applyProtection="1">
      <alignment horizontal="center" vertical="center"/>
      <protection locked="0"/>
    </xf>
    <xf numFmtId="168" fontId="13" fillId="33" borderId="14" xfId="0" applyNumberFormat="1" applyFont="1" applyFill="1" applyBorder="1" applyAlignment="1" applyProtection="1">
      <alignment horizontal="right" vertical="center"/>
      <protection hidden="1"/>
    </xf>
    <xf numFmtId="2" fontId="13" fillId="33" borderId="33" xfId="0" applyNumberFormat="1" applyFont="1" applyFill="1" applyBorder="1" applyAlignment="1" applyProtection="1">
      <alignment horizontal="center" vertical="center"/>
      <protection locked="0"/>
    </xf>
    <xf numFmtId="169" fontId="13" fillId="33" borderId="14" xfId="42" applyNumberFormat="1" applyFont="1" applyFill="1" applyBorder="1" applyAlignment="1" applyProtection="1">
      <alignment horizontal="right" vertical="center"/>
      <protection hidden="1"/>
    </xf>
    <xf numFmtId="169" fontId="13" fillId="33" borderId="14" xfId="42" applyNumberFormat="1" applyFont="1" applyFill="1" applyBorder="1" applyAlignment="1" applyProtection="1">
      <alignment horizontal="right" vertical="center"/>
      <protection locked="0"/>
    </xf>
    <xf numFmtId="0" fontId="54" fillId="0" borderId="18" xfId="0" applyNumberFormat="1" applyFont="1" applyBorder="1" applyAlignment="1" applyProtection="1">
      <alignment horizontal="left" vertical="top" wrapText="1"/>
      <protection locked="0"/>
    </xf>
    <xf numFmtId="0" fontId="54" fillId="0" borderId="14" xfId="0" applyNumberFormat="1" applyFont="1" applyBorder="1" applyAlignment="1" applyProtection="1">
      <alignment horizontal="left" vertical="top" wrapText="1"/>
      <protection locked="0"/>
    </xf>
    <xf numFmtId="0" fontId="55" fillId="0" borderId="14" xfId="0" applyNumberFormat="1" applyFont="1" applyBorder="1" applyAlignment="1" applyProtection="1">
      <alignment horizontal="center" vertical="top" wrapText="1"/>
      <protection locked="0"/>
    </xf>
    <xf numFmtId="165" fontId="54" fillId="0" borderId="14" xfId="0" applyNumberFormat="1" applyFont="1" applyBorder="1" applyAlignment="1" applyProtection="1">
      <alignment horizontal="right" vertical="top" wrapText="1"/>
      <protection locked="0"/>
    </xf>
    <xf numFmtId="0" fontId="55" fillId="0" borderId="20" xfId="0" applyNumberFormat="1" applyFont="1" applyBorder="1" applyAlignment="1" applyProtection="1">
      <alignment horizontal="center" vertical="center" wrapText="1"/>
      <protection locked="0"/>
    </xf>
    <xf numFmtId="0" fontId="55" fillId="0" borderId="20" xfId="0" applyNumberFormat="1" applyFont="1" applyBorder="1" applyAlignment="1" applyProtection="1">
      <alignment horizontal="center" vertical="center" wrapText="1"/>
      <protection locked="0"/>
    </xf>
    <xf numFmtId="0" fontId="54" fillId="0" borderId="13" xfId="0" applyNumberFormat="1" applyFont="1" applyBorder="1" applyAlignment="1" applyProtection="1">
      <alignment horizontal="center" vertical="top" wrapText="1"/>
      <protection locked="0"/>
    </xf>
    <xf numFmtId="49" fontId="54" fillId="0" borderId="13" xfId="0" applyNumberFormat="1" applyFont="1" applyBorder="1" applyAlignment="1" applyProtection="1">
      <alignment horizontal="left" vertical="top" wrapText="1"/>
      <protection locked="0"/>
    </xf>
    <xf numFmtId="0" fontId="54" fillId="0" borderId="13" xfId="0" applyNumberFormat="1" applyFont="1" applyBorder="1" applyAlignment="1" applyProtection="1">
      <alignment horizontal="left" vertical="top" wrapText="1"/>
      <protection locked="0"/>
    </xf>
    <xf numFmtId="49" fontId="54" fillId="0" borderId="13" xfId="0" applyNumberFormat="1" applyFont="1" applyBorder="1" applyAlignment="1" applyProtection="1">
      <alignment horizontal="center" vertical="top" wrapText="1"/>
      <protection locked="0"/>
    </xf>
    <xf numFmtId="0" fontId="54" fillId="0" borderId="13" xfId="0" applyFont="1" applyBorder="1" applyAlignment="1" applyProtection="1">
      <alignment horizontal="center" vertical="top"/>
      <protection locked="0"/>
    </xf>
    <xf numFmtId="0" fontId="54" fillId="0" borderId="13" xfId="0" applyNumberFormat="1" applyFont="1" applyBorder="1" applyAlignment="1" applyProtection="1">
      <alignment horizontal="right" vertical="top"/>
      <protection locked="0"/>
    </xf>
    <xf numFmtId="171" fontId="54" fillId="0" borderId="13" xfId="0" applyNumberFormat="1" applyFont="1" applyBorder="1" applyAlignment="1" applyProtection="1">
      <alignment horizontal="right" vertical="top"/>
      <protection locked="0"/>
    </xf>
    <xf numFmtId="164" fontId="58" fillId="0" borderId="13" xfId="0" applyNumberFormat="1" applyFont="1" applyBorder="1" applyAlignment="1" applyProtection="1">
      <alignment horizontal="right" vertical="top" wrapText="1"/>
      <protection locked="0"/>
    </xf>
    <xf numFmtId="9" fontId="13" fillId="33" borderId="12" xfId="0" applyNumberFormat="1" applyFont="1" applyFill="1" applyBorder="1" applyAlignment="1" applyProtection="1">
      <alignment horizontal="center" vertical="center"/>
      <protection locked="0"/>
    </xf>
    <xf numFmtId="10" fontId="13" fillId="33" borderId="12" xfId="0" applyNumberFormat="1" applyFont="1" applyFill="1" applyBorder="1" applyAlignment="1" applyProtection="1">
      <alignment horizontal="center" vertical="center"/>
      <protection locked="0"/>
    </xf>
    <xf numFmtId="9" fontId="13" fillId="33" borderId="12" xfId="59" applyFont="1" applyFill="1" applyBorder="1" applyAlignment="1" applyProtection="1">
      <alignment horizontal="center" vertical="center"/>
      <protection locked="0"/>
    </xf>
    <xf numFmtId="172" fontId="13" fillId="33" borderId="13" xfId="59" applyNumberFormat="1" applyFont="1" applyFill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center" vertical="top"/>
      <protection locked="0"/>
    </xf>
    <xf numFmtId="0" fontId="57" fillId="0" borderId="12" xfId="0" applyFont="1" applyBorder="1" applyAlignment="1" applyProtection="1">
      <alignment horizontal="center" vertical="top"/>
      <protection locked="0"/>
    </xf>
    <xf numFmtId="0" fontId="57" fillId="0" borderId="19" xfId="0" applyFont="1" applyBorder="1" applyAlignment="1" applyProtection="1">
      <alignment horizontal="center" vertical="top"/>
      <protection locked="0"/>
    </xf>
    <xf numFmtId="0" fontId="57" fillId="0" borderId="0" xfId="0" applyFont="1" applyAlignment="1">
      <alignment horizontal="center"/>
    </xf>
    <xf numFmtId="0" fontId="0" fillId="0" borderId="0" xfId="0" applyAlignment="1" applyProtection="1">
      <alignment vertical="top" wrapText="1"/>
      <protection locked="0"/>
    </xf>
    <xf numFmtId="3" fontId="54" fillId="0" borderId="12" xfId="0" applyNumberFormat="1" applyFont="1" applyBorder="1" applyAlignment="1" applyProtection="1">
      <alignment horizontal="right" vertical="top" wrapText="1"/>
      <protection locked="0"/>
    </xf>
    <xf numFmtId="165" fontId="55" fillId="0" borderId="14" xfId="0" applyNumberFormat="1" applyFont="1" applyBorder="1" applyAlignment="1" applyProtection="1">
      <alignment horizontal="right" vertical="top" wrapText="1"/>
      <protection locked="0"/>
    </xf>
    <xf numFmtId="0" fontId="57" fillId="0" borderId="19" xfId="0" applyNumberFormat="1" applyFont="1" applyBorder="1" applyAlignment="1" applyProtection="1">
      <alignment horizontal="left" vertical="top" wrapText="1"/>
      <protection locked="0"/>
    </xf>
    <xf numFmtId="164" fontId="58" fillId="0" borderId="13" xfId="56" applyNumberFormat="1" applyFont="1" applyBorder="1" applyAlignment="1" applyProtection="1">
      <alignment horizontal="right" vertical="center" wrapText="1"/>
      <protection locked="0"/>
    </xf>
    <xf numFmtId="49" fontId="54" fillId="0" borderId="13" xfId="55" applyNumberFormat="1" applyFont="1" applyBorder="1" applyAlignment="1" applyProtection="1">
      <alignment horizontal="left" vertical="top" wrapText="1"/>
      <protection locked="0"/>
    </xf>
    <xf numFmtId="0" fontId="54" fillId="0" borderId="13" xfId="55" applyNumberFormat="1" applyFont="1" applyBorder="1" applyAlignment="1" applyProtection="1">
      <alignment horizontal="center" vertical="top" wrapText="1"/>
      <protection locked="0"/>
    </xf>
    <xf numFmtId="170" fontId="13" fillId="0" borderId="35" xfId="0" applyNumberFormat="1" applyFont="1" applyFill="1" applyBorder="1" applyAlignment="1" applyProtection="1">
      <alignment horizontal="right" vertical="center"/>
      <protection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3" fontId="13" fillId="33" borderId="28" xfId="0" applyNumberFormat="1" applyFont="1" applyFill="1" applyBorder="1" applyAlignment="1" applyProtection="1">
      <alignment horizontal="center" vertical="center"/>
      <protection locked="0"/>
    </xf>
    <xf numFmtId="9" fontId="13" fillId="33" borderId="28" xfId="0" applyNumberFormat="1" applyFont="1" applyFill="1" applyBorder="1" applyAlignment="1" applyProtection="1">
      <alignment horizontal="center" vertical="center"/>
      <protection locked="0"/>
    </xf>
    <xf numFmtId="0" fontId="13" fillId="33" borderId="30" xfId="0" applyFont="1" applyFill="1" applyBorder="1" applyAlignment="1" applyProtection="1">
      <alignment horizontal="center" vertical="center"/>
      <protection locked="0"/>
    </xf>
    <xf numFmtId="9" fontId="13" fillId="33" borderId="30" xfId="0" applyNumberFormat="1" applyFont="1" applyFill="1" applyBorder="1" applyAlignment="1" applyProtection="1">
      <alignment horizontal="center" vertical="center"/>
      <protection locked="0"/>
    </xf>
    <xf numFmtId="3" fontId="13" fillId="33" borderId="30" xfId="0" applyNumberFormat="1" applyFont="1" applyFill="1" applyBorder="1" applyAlignment="1" applyProtection="1">
      <alignment horizontal="center" vertical="center"/>
      <protection locked="0"/>
    </xf>
    <xf numFmtId="3" fontId="13" fillId="33" borderId="28" xfId="0" applyNumberFormat="1" applyFont="1" applyFill="1" applyBorder="1" applyAlignment="1" applyProtection="1">
      <alignment horizontal="right" vertical="center"/>
      <protection locked="0"/>
    </xf>
    <xf numFmtId="3" fontId="13" fillId="33" borderId="30" xfId="0" applyNumberFormat="1" applyFont="1" applyFill="1" applyBorder="1" applyAlignment="1" applyProtection="1">
      <alignment horizontal="right" vertical="center"/>
      <protection locked="0"/>
    </xf>
    <xf numFmtId="9" fontId="13" fillId="33" borderId="30" xfId="59" applyFont="1" applyFill="1" applyBorder="1" applyAlignment="1" applyProtection="1">
      <alignment horizontal="center" vertical="center"/>
      <protection locked="0"/>
    </xf>
    <xf numFmtId="4" fontId="13" fillId="33" borderId="30" xfId="0" applyNumberFormat="1" applyFont="1" applyFill="1" applyBorder="1" applyAlignment="1" applyProtection="1">
      <alignment horizontal="center" vertical="center"/>
      <protection locked="0"/>
    </xf>
    <xf numFmtId="164" fontId="58" fillId="0" borderId="13" xfId="42" applyNumberFormat="1" applyFont="1" applyBorder="1" applyAlignment="1" applyProtection="1">
      <alignment horizontal="right" vertical="top" wrapText="1"/>
      <protection locked="0"/>
    </xf>
    <xf numFmtId="0" fontId="58" fillId="0" borderId="13" xfId="0" applyNumberFormat="1" applyFont="1" applyBorder="1" applyAlignment="1" applyProtection="1">
      <alignment horizontal="left" vertical="center" wrapText="1"/>
      <protection locked="0"/>
    </xf>
    <xf numFmtId="0" fontId="58" fillId="0" borderId="13" xfId="0" applyNumberFormat="1" applyFont="1" applyBorder="1" applyAlignment="1" applyProtection="1">
      <alignment horizontal="center" vertical="top" wrapText="1"/>
      <protection locked="0"/>
    </xf>
    <xf numFmtId="164" fontId="58" fillId="0" borderId="13" xfId="0" applyNumberFormat="1" applyFont="1" applyBorder="1" applyAlignment="1" applyProtection="1">
      <alignment horizontal="right" vertical="center" wrapText="1"/>
      <protection locked="0"/>
    </xf>
    <xf numFmtId="49" fontId="59" fillId="0" borderId="12" xfId="0" applyNumberFormat="1" applyFont="1" applyBorder="1" applyAlignment="1" applyProtection="1">
      <alignment horizontal="left" vertical="top" wrapText="1"/>
      <protection locked="0"/>
    </xf>
    <xf numFmtId="0" fontId="54" fillId="0" borderId="12" xfId="0" applyNumberFormat="1" applyFont="1" applyBorder="1" applyAlignment="1" applyProtection="1">
      <alignment horizontal="center" vertical="top" wrapText="1"/>
      <protection locked="0"/>
    </xf>
    <xf numFmtId="49" fontId="59" fillId="0" borderId="13" xfId="0" applyNumberFormat="1" applyFont="1" applyBorder="1" applyAlignment="1" applyProtection="1">
      <alignment horizontal="left" vertical="top" wrapText="1"/>
      <protection locked="0"/>
    </xf>
    <xf numFmtId="0" fontId="54" fillId="0" borderId="18" xfId="55" applyNumberFormat="1" applyFont="1" applyBorder="1" applyAlignment="1" applyProtection="1">
      <alignment horizontal="center" vertical="top" wrapText="1"/>
      <protection locked="0"/>
    </xf>
    <xf numFmtId="167" fontId="54" fillId="0" borderId="13" xfId="55" applyNumberFormat="1" applyFont="1" applyBorder="1" applyAlignment="1" applyProtection="1">
      <alignment horizontal="left" vertical="top" wrapText="1"/>
      <protection locked="0"/>
    </xf>
    <xf numFmtId="167" fontId="54" fillId="0" borderId="12" xfId="0" applyNumberFormat="1" applyFont="1" applyBorder="1" applyAlignment="1" applyProtection="1">
      <alignment horizontal="left" vertical="top" wrapText="1"/>
      <protection locked="0"/>
    </xf>
    <xf numFmtId="167" fontId="54" fillId="0" borderId="13" xfId="0" applyNumberFormat="1" applyFont="1" applyBorder="1" applyAlignment="1" applyProtection="1">
      <alignment horizontal="left" vertical="top" wrapText="1"/>
      <protection locked="0"/>
    </xf>
    <xf numFmtId="167" fontId="13" fillId="0" borderId="18" xfId="0" applyNumberFormat="1" applyFont="1" applyBorder="1" applyAlignment="1" applyProtection="1">
      <alignment horizontal="left" vertical="top" wrapText="1"/>
      <protection locked="0"/>
    </xf>
    <xf numFmtId="167" fontId="54" fillId="0" borderId="18" xfId="0" applyNumberFormat="1" applyFont="1" applyBorder="1" applyAlignment="1" applyProtection="1">
      <alignment horizontal="left" vertical="top" wrapText="1"/>
      <protection locked="0"/>
    </xf>
    <xf numFmtId="167" fontId="54" fillId="0" borderId="14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/>
    </xf>
    <xf numFmtId="0" fontId="3" fillId="0" borderId="36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vertical="top"/>
      <protection locked="0"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Alignment="1" applyProtection="1">
      <alignment horizontal="right" vertical="top"/>
      <protection locked="0"/>
    </xf>
    <xf numFmtId="0" fontId="10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2" fillId="33" borderId="17" xfId="0" applyFont="1" applyFill="1" applyBorder="1" applyAlignment="1" applyProtection="1">
      <alignment horizontal="left" vertical="center"/>
      <protection locked="0"/>
    </xf>
    <xf numFmtId="0" fontId="13" fillId="0" borderId="13" xfId="0" applyNumberFormat="1" applyFont="1" applyBorder="1" applyAlignment="1" applyProtection="1">
      <alignment horizontal="left" vertical="center" wrapText="1" indent="1"/>
      <protection locked="0"/>
    </xf>
    <xf numFmtId="164" fontId="13" fillId="0" borderId="13" xfId="0" applyNumberFormat="1" applyFont="1" applyBorder="1" applyAlignment="1" applyProtection="1">
      <alignment horizontal="right" vertical="center" wrapText="1"/>
      <protection locked="0"/>
    </xf>
    <xf numFmtId="164" fontId="13" fillId="0" borderId="13" xfId="0" applyNumberFormat="1" applyFont="1" applyBorder="1" applyAlignment="1" applyProtection="1">
      <alignment horizontal="center" vertical="center" wrapText="1"/>
      <protection locked="0"/>
    </xf>
    <xf numFmtId="164" fontId="13" fillId="0" borderId="13" xfId="56" applyNumberFormat="1" applyFont="1" applyBorder="1" applyAlignment="1" applyProtection="1">
      <alignment horizontal="right" vertical="center" wrapText="1"/>
      <protection locked="0"/>
    </xf>
    <xf numFmtId="3" fontId="13" fillId="0" borderId="13" xfId="56" applyNumberFormat="1" applyFont="1" applyBorder="1" applyAlignment="1" applyProtection="1">
      <alignment horizontal="right" vertical="center" wrapText="1"/>
      <protection locked="0"/>
    </xf>
    <xf numFmtId="9" fontId="13" fillId="0" borderId="13" xfId="59" applyFont="1" applyBorder="1" applyAlignment="1" applyProtection="1">
      <alignment horizontal="right" vertical="center" wrapText="1"/>
      <protection locked="0"/>
    </xf>
    <xf numFmtId="172" fontId="13" fillId="0" borderId="13" xfId="59" applyNumberFormat="1" applyFont="1" applyBorder="1" applyAlignment="1" applyProtection="1">
      <alignment horizontal="right" vertical="center" wrapText="1"/>
      <protection locked="0"/>
    </xf>
    <xf numFmtId="3" fontId="60" fillId="0" borderId="13" xfId="56" applyNumberFormat="1" applyFont="1" applyBorder="1" applyAlignment="1" applyProtection="1">
      <alignment horizontal="right" vertical="center" wrapText="1"/>
      <protection locked="0"/>
    </xf>
    <xf numFmtId="3" fontId="55" fillId="0" borderId="20" xfId="0" applyNumberFormat="1" applyFont="1" applyBorder="1" applyAlignment="1" applyProtection="1">
      <alignment horizontal="right" vertical="center" wrapText="1"/>
      <protection locked="0"/>
    </xf>
    <xf numFmtId="165" fontId="55" fillId="0" borderId="15" xfId="0" applyNumberFormat="1" applyFont="1" applyBorder="1" applyAlignment="1" applyProtection="1">
      <alignment horizontal="right" vertical="center" wrapText="1"/>
      <protection locked="0"/>
    </xf>
    <xf numFmtId="49" fontId="4" fillId="0" borderId="12" xfId="0" applyNumberFormat="1" applyFont="1" applyBorder="1" applyAlignment="1" applyProtection="1">
      <alignment horizontal="left" vertical="center" wrapText="1"/>
      <protection locked="0"/>
    </xf>
    <xf numFmtId="49" fontId="4" fillId="0" borderId="12" xfId="0" applyNumberFormat="1" applyFont="1" applyBorder="1" applyAlignment="1" applyProtection="1">
      <alignment horizontal="center" vertical="top"/>
      <protection locked="0"/>
    </xf>
    <xf numFmtId="0" fontId="4" fillId="0" borderId="12" xfId="0" applyFont="1" applyBorder="1" applyAlignment="1" applyProtection="1">
      <alignment vertical="top"/>
      <protection locked="0"/>
    </xf>
    <xf numFmtId="0" fontId="4" fillId="0" borderId="12" xfId="0" applyNumberFormat="1" applyFont="1" applyBorder="1" applyAlignment="1" applyProtection="1">
      <alignment vertical="top"/>
      <protection locked="0"/>
    </xf>
    <xf numFmtId="0" fontId="4" fillId="0" borderId="12" xfId="0" applyFont="1" applyBorder="1" applyAlignment="1" applyProtection="1">
      <alignment horizontal="right" vertical="top"/>
      <protection locked="0"/>
    </xf>
    <xf numFmtId="3" fontId="54" fillId="0" borderId="13" xfId="55" applyNumberFormat="1" applyFont="1" applyBorder="1" applyAlignment="1" applyProtection="1">
      <alignment horizontal="right" vertical="top" wrapText="1"/>
      <protection locked="0"/>
    </xf>
    <xf numFmtId="3" fontId="13" fillId="0" borderId="24" xfId="0" applyNumberFormat="1" applyFont="1" applyFill="1" applyBorder="1" applyAlignment="1" applyProtection="1">
      <alignment vertical="center"/>
      <protection/>
    </xf>
    <xf numFmtId="3" fontId="54" fillId="34" borderId="13" xfId="55" applyNumberFormat="1" applyFont="1" applyFill="1" applyBorder="1" applyAlignment="1" applyProtection="1">
      <alignment horizontal="right" vertical="top" wrapText="1"/>
      <protection locked="0"/>
    </xf>
    <xf numFmtId="3" fontId="13" fillId="34" borderId="13" xfId="56" applyNumberFormat="1" applyFont="1" applyFill="1" applyBorder="1" applyAlignment="1" applyProtection="1">
      <alignment horizontal="right" vertical="center" wrapText="1"/>
      <protection locked="0"/>
    </xf>
    <xf numFmtId="3" fontId="54" fillId="0" borderId="13" xfId="0" applyNumberFormat="1" applyFont="1" applyBorder="1" applyAlignment="1" applyProtection="1">
      <alignment horizontal="center" vertical="top" wrapText="1"/>
      <protection locked="0"/>
    </xf>
    <xf numFmtId="3" fontId="58" fillId="0" borderId="13" xfId="0" applyNumberFormat="1" applyFont="1" applyBorder="1" applyAlignment="1" applyProtection="1">
      <alignment horizontal="right" vertical="top" wrapText="1"/>
      <protection locked="0"/>
    </xf>
    <xf numFmtId="3" fontId="54" fillId="0" borderId="18" xfId="0" applyNumberFormat="1" applyFont="1" applyBorder="1" applyAlignment="1" applyProtection="1">
      <alignment horizontal="right" vertical="top" wrapText="1"/>
      <protection locked="0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7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/>
    </xf>
    <xf numFmtId="0" fontId="13" fillId="33" borderId="33" xfId="0" applyFont="1" applyFill="1" applyBorder="1" applyAlignment="1" applyProtection="1">
      <alignment horizontal="center" vertical="center" wrapText="1"/>
      <protection locked="0"/>
    </xf>
    <xf numFmtId="0" fontId="13" fillId="33" borderId="34" xfId="0" applyFont="1" applyFill="1" applyBorder="1" applyAlignment="1" applyProtection="1">
      <alignment horizontal="center" vertical="center" wrapText="1"/>
      <protection locked="0"/>
    </xf>
    <xf numFmtId="0" fontId="55" fillId="0" borderId="33" xfId="0" applyNumberFormat="1" applyFont="1" applyBorder="1" applyAlignment="1" applyProtection="1">
      <alignment horizontal="center" vertical="center" wrapText="1"/>
      <protection locked="0"/>
    </xf>
    <xf numFmtId="0" fontId="55" fillId="0" borderId="48" xfId="0" applyNumberFormat="1" applyFont="1" applyBorder="1" applyAlignment="1" applyProtection="1">
      <alignment horizontal="center" vertical="center" wrapText="1"/>
      <protection locked="0"/>
    </xf>
    <xf numFmtId="0" fontId="55" fillId="0" borderId="34" xfId="0" applyNumberFormat="1" applyFont="1" applyBorder="1" applyAlignment="1" applyProtection="1">
      <alignment horizontal="center" vertical="center" wrapText="1"/>
      <protection locked="0"/>
    </xf>
    <xf numFmtId="0" fontId="55" fillId="0" borderId="20" xfId="0" applyNumberFormat="1" applyFont="1" applyBorder="1" applyAlignment="1" applyProtection="1">
      <alignment horizontal="center" vertical="center" wrapText="1"/>
      <protection locked="0"/>
    </xf>
    <xf numFmtId="0" fontId="55" fillId="0" borderId="49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gia vl,nc,m" xfId="55"/>
    <cellStyle name="Normal_phan tich don gia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2"/>
      </font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ien%20luo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Đầu vào"/>
      <sheetName val="Tiên lượng"/>
      <sheetName val="Giá Thông báo"/>
      <sheetName val="Bù giá CM"/>
      <sheetName val="Cước CG"/>
      <sheetName val="Cước TC"/>
      <sheetName val="Cước ĐT"/>
      <sheetName val="Phân tích VT"/>
      <sheetName val="Vật liệu"/>
      <sheetName val="Nhân công"/>
      <sheetName val="Máy TC"/>
      <sheetName val="Chiết tính"/>
      <sheetName val="ĐG Tổng hợp"/>
      <sheetName val="Dự thầu"/>
      <sheetName val="ĐG Công trình"/>
      <sheetName val="Tổng hợp KPHM"/>
      <sheetName val="THCPXD"/>
      <sheetName val="THCPTB"/>
      <sheetName val="THKP1751"/>
      <sheetName val="CV1751"/>
      <sheetName val="THKP957"/>
      <sheetName val="TH Thép"/>
      <sheetName val="CFDP"/>
      <sheetName val="QD957"/>
      <sheetName val="Thẩm định"/>
      <sheetName val="Bìa"/>
      <sheetName val="Tính giá NC"/>
      <sheetName val="Tính giá M"/>
      <sheetName val="SL cước"/>
      <sheetName val="Config"/>
      <sheetName val="Bang THMTC"/>
      <sheetName val="Print"/>
      <sheetName val="Sheet2"/>
    </sheetNames>
    <sheetDataSet>
      <sheetData sheetId="0">
        <row r="3">
          <cell r="C3" t="str">
            <v>CÔNG TRÌNH: </v>
          </cell>
          <cell r="D3" t="str">
            <v>TRẠM BIẾN ÁP</v>
          </cell>
        </row>
      </sheetData>
      <sheetData sheetId="7">
        <row r="8">
          <cell r="U8">
            <v>20226.45</v>
          </cell>
        </row>
        <row r="10">
          <cell r="U10">
            <v>44872.8463</v>
          </cell>
        </row>
        <row r="14">
          <cell r="U14">
            <v>280473.44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4.28125" style="0" customWidth="1"/>
    <col min="2" max="2" width="12.28125" style="0" bestFit="1" customWidth="1"/>
    <col min="3" max="3" width="50.421875" style="0" customWidth="1"/>
    <col min="4" max="4" width="8.57421875" style="0" customWidth="1"/>
    <col min="5" max="5" width="0" style="0" hidden="1" customWidth="1"/>
    <col min="6" max="9" width="7.8515625" style="0" customWidth="1"/>
    <col min="10" max="10" width="8.7109375" style="0" customWidth="1"/>
    <col min="11" max="11" width="10.00390625" style="0" customWidth="1"/>
    <col min="12" max="12" width="11.28125" style="0" customWidth="1"/>
    <col min="13" max="23" width="0" style="0" hidden="1" customWidth="1"/>
  </cols>
  <sheetData>
    <row r="1" spans="1:23" ht="20.25">
      <c r="A1" s="212" t="s">
        <v>24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</row>
    <row r="2" spans="1:23" ht="15">
      <c r="A2" s="26"/>
      <c r="B2" s="3"/>
      <c r="C2" s="3"/>
      <c r="D2" s="3"/>
      <c r="E2" s="27"/>
      <c r="F2" s="27"/>
      <c r="G2" s="27"/>
      <c r="H2" s="27"/>
      <c r="I2" s="27"/>
      <c r="J2" s="27"/>
      <c r="K2" s="27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">
      <c r="A3" s="213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</row>
    <row r="4" spans="1:23" ht="15">
      <c r="A4" s="209" t="s">
        <v>0</v>
      </c>
      <c r="B4" s="216" t="s">
        <v>4</v>
      </c>
      <c r="C4" s="218" t="s">
        <v>5</v>
      </c>
      <c r="D4" s="216" t="s">
        <v>6</v>
      </c>
      <c r="E4" s="179" t="s">
        <v>7</v>
      </c>
      <c r="F4" s="222" t="s">
        <v>12</v>
      </c>
      <c r="G4" s="224" t="s">
        <v>93</v>
      </c>
      <c r="H4" s="224"/>
      <c r="I4" s="224"/>
      <c r="J4" s="225" t="s">
        <v>16</v>
      </c>
      <c r="K4" s="209" t="s">
        <v>8</v>
      </c>
      <c r="L4" s="220" t="s">
        <v>2</v>
      </c>
      <c r="M4" s="209" t="s">
        <v>3</v>
      </c>
      <c r="N4" s="209"/>
      <c r="O4" s="209"/>
      <c r="P4" s="209"/>
      <c r="Q4" s="210" t="s">
        <v>9</v>
      </c>
      <c r="R4" s="210"/>
      <c r="S4" s="210"/>
      <c r="T4" s="210"/>
      <c r="U4" s="210" t="s">
        <v>10</v>
      </c>
      <c r="V4" s="210"/>
      <c r="W4" s="211"/>
    </row>
    <row r="5" spans="1:23" ht="15">
      <c r="A5" s="215"/>
      <c r="B5" s="217"/>
      <c r="C5" s="219"/>
      <c r="D5" s="217"/>
      <c r="E5" s="28" t="s">
        <v>11</v>
      </c>
      <c r="F5" s="223"/>
      <c r="G5" s="181" t="s">
        <v>13</v>
      </c>
      <c r="H5" s="5" t="s">
        <v>14</v>
      </c>
      <c r="I5" s="182" t="s">
        <v>15</v>
      </c>
      <c r="J5" s="226"/>
      <c r="K5" s="215"/>
      <c r="L5" s="221"/>
      <c r="M5" s="28" t="s">
        <v>17</v>
      </c>
      <c r="N5" s="28" t="s">
        <v>18</v>
      </c>
      <c r="O5" s="28" t="s">
        <v>19</v>
      </c>
      <c r="P5" s="28" t="s">
        <v>20</v>
      </c>
      <c r="Q5" s="28" t="s">
        <v>17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6" t="s">
        <v>23</v>
      </c>
    </row>
    <row r="6" spans="1:23" ht="15">
      <c r="A6" s="7">
        <v>1</v>
      </c>
      <c r="B6" s="60" t="s">
        <v>97</v>
      </c>
      <c r="C6" s="197" t="s">
        <v>116</v>
      </c>
      <c r="D6" s="198" t="s">
        <v>99</v>
      </c>
      <c r="E6" s="199"/>
      <c r="F6" s="200"/>
      <c r="G6" s="200"/>
      <c r="H6" s="200"/>
      <c r="I6" s="200"/>
      <c r="J6" s="200"/>
      <c r="K6" s="199"/>
      <c r="L6" s="201">
        <v>10.21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5">
      <c r="A7" s="7">
        <v>2</v>
      </c>
      <c r="B7" s="131"/>
      <c r="C7" s="132"/>
      <c r="D7" s="133"/>
      <c r="E7" s="134"/>
      <c r="F7" s="135"/>
      <c r="G7" s="135"/>
      <c r="H7" s="135"/>
      <c r="I7" s="135"/>
      <c r="J7" s="135"/>
      <c r="K7" s="136"/>
      <c r="L7" s="164"/>
      <c r="M7" s="10"/>
      <c r="N7" s="10"/>
      <c r="O7" s="10">
        <f>'[1]Phân tích VT'!U8</f>
        <v>20226.45</v>
      </c>
      <c r="P7" s="10">
        <f>'[1]Phân tích VT'!U10</f>
        <v>44872.8463</v>
      </c>
      <c r="Q7" s="10">
        <f>M7*L7</f>
        <v>0</v>
      </c>
      <c r="R7" s="10">
        <f>N7*L7</f>
        <v>0</v>
      </c>
      <c r="S7" s="10">
        <f>O7*L7</f>
        <v>0</v>
      </c>
      <c r="T7" s="10">
        <f>P7*L7</f>
        <v>0</v>
      </c>
      <c r="U7" s="11">
        <v>1</v>
      </c>
      <c r="V7" s="11">
        <v>1</v>
      </c>
      <c r="W7" s="11">
        <v>1</v>
      </c>
    </row>
    <row r="8" spans="1:23" ht="15">
      <c r="A8" s="7">
        <v>3</v>
      </c>
      <c r="B8" s="131"/>
      <c r="C8" s="132"/>
      <c r="D8" s="133"/>
      <c r="E8" s="134"/>
      <c r="F8" s="135"/>
      <c r="G8" s="135"/>
      <c r="H8" s="135"/>
      <c r="I8" s="135"/>
      <c r="J8" s="135"/>
      <c r="K8" s="136"/>
      <c r="L8" s="137"/>
      <c r="M8" s="10">
        <f>AL8*U8</f>
        <v>0</v>
      </c>
      <c r="N8" s="10">
        <f>AM8*U8</f>
        <v>0</v>
      </c>
      <c r="O8" s="10">
        <f>'[1]Phân tích VT'!U14</f>
        <v>280473.44</v>
      </c>
      <c r="P8" s="10">
        <f>AO8*W8</f>
        <v>0</v>
      </c>
      <c r="Q8" s="10">
        <f>M8*L8</f>
        <v>0</v>
      </c>
      <c r="R8" s="10">
        <f>N8*L8</f>
        <v>0</v>
      </c>
      <c r="S8" s="10">
        <f>O8*L8</f>
        <v>0</v>
      </c>
      <c r="T8" s="10">
        <f>P8*L8</f>
        <v>0</v>
      </c>
      <c r="U8" s="11">
        <v>1</v>
      </c>
      <c r="V8" s="11">
        <v>1</v>
      </c>
      <c r="W8" s="11">
        <v>1</v>
      </c>
    </row>
    <row r="9" spans="1:23" ht="15">
      <c r="A9" s="7">
        <v>4</v>
      </c>
      <c r="B9" s="131"/>
      <c r="C9" s="132"/>
      <c r="D9" s="133"/>
      <c r="E9" s="134"/>
      <c r="F9" s="135"/>
      <c r="G9" s="135"/>
      <c r="H9" s="135"/>
      <c r="I9" s="135"/>
      <c r="J9" s="135"/>
      <c r="K9" s="136"/>
      <c r="L9" s="137"/>
      <c r="M9" s="10"/>
      <c r="N9" s="10"/>
      <c r="O9" s="10"/>
      <c r="P9" s="10"/>
      <c r="Q9" s="10"/>
      <c r="R9" s="10"/>
      <c r="S9" s="10"/>
      <c r="T9" s="10"/>
      <c r="U9" s="11"/>
      <c r="V9" s="11"/>
      <c r="W9" s="11"/>
    </row>
    <row r="10" spans="1:23" ht="15">
      <c r="A10" s="7">
        <v>5</v>
      </c>
      <c r="B10" s="131"/>
      <c r="C10" s="132"/>
      <c r="D10" s="133"/>
      <c r="E10" s="134"/>
      <c r="F10" s="135"/>
      <c r="G10" s="135"/>
      <c r="H10" s="135"/>
      <c r="I10" s="135"/>
      <c r="J10" s="135"/>
      <c r="K10" s="136"/>
      <c r="L10" s="137"/>
      <c r="M10" s="10"/>
      <c r="N10" s="10"/>
      <c r="O10" s="10"/>
      <c r="P10" s="10"/>
      <c r="Q10" s="10"/>
      <c r="R10" s="10"/>
      <c r="S10" s="10"/>
      <c r="T10" s="10"/>
      <c r="U10" s="11"/>
      <c r="V10" s="11"/>
      <c r="W10" s="11"/>
    </row>
    <row r="11" spans="1:23" ht="15">
      <c r="A11" s="130"/>
      <c r="B11" s="131"/>
      <c r="C11" s="131"/>
      <c r="D11" s="133"/>
      <c r="E11" s="134"/>
      <c r="F11" s="135"/>
      <c r="G11" s="135"/>
      <c r="H11" s="135"/>
      <c r="I11" s="135"/>
      <c r="J11" s="135"/>
      <c r="K11" s="136"/>
      <c r="L11" s="137"/>
      <c r="M11" s="10"/>
      <c r="N11" s="10"/>
      <c r="O11" s="10"/>
      <c r="P11" s="10"/>
      <c r="Q11" s="10"/>
      <c r="R11" s="10"/>
      <c r="S11" s="10"/>
      <c r="T11" s="10"/>
      <c r="U11" s="11"/>
      <c r="V11" s="11"/>
      <c r="W11" s="11"/>
    </row>
    <row r="12" spans="1:23" ht="15">
      <c r="A12" s="43"/>
      <c r="B12" s="44"/>
      <c r="C12" s="45"/>
      <c r="D12" s="46"/>
      <c r="E12" s="47"/>
      <c r="F12" s="48"/>
      <c r="G12" s="49"/>
      <c r="H12" s="49"/>
      <c r="I12" s="49"/>
      <c r="J12" s="49"/>
      <c r="K12" s="49"/>
      <c r="L12" s="50"/>
      <c r="M12" s="10"/>
      <c r="N12" s="10"/>
      <c r="O12" s="10"/>
      <c r="P12" s="10"/>
      <c r="Q12" s="10"/>
      <c r="R12" s="10"/>
      <c r="S12" s="10"/>
      <c r="T12" s="10"/>
      <c r="U12" s="11"/>
      <c r="V12" s="11"/>
      <c r="W12" s="11"/>
    </row>
    <row r="13" spans="1:23" ht="15">
      <c r="A13" s="51"/>
      <c r="B13" s="52"/>
      <c r="C13" s="53"/>
      <c r="D13" s="54"/>
      <c r="E13" s="55"/>
      <c r="F13" s="56"/>
      <c r="G13" s="57"/>
      <c r="H13" s="57"/>
      <c r="I13" s="57"/>
      <c r="J13" s="57"/>
      <c r="K13" s="57"/>
      <c r="L13" s="58"/>
      <c r="M13" s="10"/>
      <c r="N13" s="10"/>
      <c r="O13" s="10"/>
      <c r="P13" s="10"/>
      <c r="Q13" s="10"/>
      <c r="R13" s="10"/>
      <c r="S13" s="10"/>
      <c r="T13" s="10"/>
      <c r="U13" s="11"/>
      <c r="V13" s="11"/>
      <c r="W13" s="11"/>
    </row>
  </sheetData>
  <sheetProtection/>
  <mergeCells count="14">
    <mergeCell ref="L4:L5"/>
    <mergeCell ref="F4:F5"/>
    <mergeCell ref="G4:I4"/>
    <mergeCell ref="J4:J5"/>
    <mergeCell ref="M4:P4"/>
    <mergeCell ref="Q4:T4"/>
    <mergeCell ref="U4:W4"/>
    <mergeCell ref="A1:W1"/>
    <mergeCell ref="A3:W3"/>
    <mergeCell ref="A4:A5"/>
    <mergeCell ref="B4:B5"/>
    <mergeCell ref="C4:C5"/>
    <mergeCell ref="D4:D5"/>
    <mergeCell ref="K4:K5"/>
  </mergeCells>
  <dataValidations count="2">
    <dataValidation allowBlank="1" showInputMessage="1" promptTitle="Tên công trình" prompt="Không nên nhập tên công trình ở đây, nếu đang chạy phần mềm thì vào Menu Công trình\Thông tin công trình.&#10;&#10;Nếu đang ở Excel thì sửa ở Sheet Hệ thống" sqref="A2:W2"/>
    <dataValidation allowBlank="1" promptTitle="Nhập tiêu đề" prompt="Tốt nhất là nhập công thức =TenCT (Name định nghĩa ở Sheet Hệ thống)" sqref="A1"/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0"/>
  <sheetViews>
    <sheetView tabSelected="1" zoomScale="130" zoomScaleNormal="130" zoomScalePageLayoutView="0" workbookViewId="0" topLeftCell="A1">
      <selection activeCell="F15" sqref="F15"/>
    </sheetView>
  </sheetViews>
  <sheetFormatPr defaultColWidth="9.140625" defaultRowHeight="15"/>
  <cols>
    <col min="1" max="1" width="4.7109375" style="145" customWidth="1"/>
    <col min="2" max="2" width="9.7109375" style="38" customWidth="1"/>
    <col min="3" max="3" width="0" style="38" hidden="1" customWidth="1"/>
    <col min="4" max="4" width="38.57421875" style="38" customWidth="1"/>
    <col min="5" max="5" width="7.421875" style="38" customWidth="1"/>
    <col min="6" max="6" width="10.8515625" style="38" customWidth="1"/>
    <col min="7" max="7" width="11.28125" style="38" customWidth="1"/>
    <col min="8" max="8" width="6.28125" style="38" hidden="1" customWidth="1"/>
    <col min="9" max="9" width="13.7109375" style="38" customWidth="1"/>
    <col min="10" max="16384" width="9.140625" style="38" customWidth="1"/>
  </cols>
  <sheetData>
    <row r="1" spans="1:9" ht="20.25">
      <c r="A1" s="227" t="s">
        <v>86</v>
      </c>
      <c r="B1" s="227"/>
      <c r="C1" s="227"/>
      <c r="D1" s="227"/>
      <c r="E1" s="227"/>
      <c r="F1" s="227"/>
      <c r="G1" s="227"/>
      <c r="H1" s="227"/>
      <c r="I1" s="227"/>
    </row>
    <row r="2" spans="1:9" ht="15">
      <c r="A2" s="142"/>
      <c r="B2" s="59"/>
      <c r="C2" s="59"/>
      <c r="D2" s="59"/>
      <c r="E2" s="59"/>
      <c r="F2" s="59"/>
      <c r="G2" s="59"/>
      <c r="H2" s="59"/>
      <c r="I2" s="59" t="s">
        <v>94</v>
      </c>
    </row>
    <row r="3" spans="1:9" ht="28.5">
      <c r="A3" s="13" t="s">
        <v>0</v>
      </c>
      <c r="B3" s="13" t="s">
        <v>4</v>
      </c>
      <c r="C3" s="13" t="s">
        <v>25</v>
      </c>
      <c r="D3" s="13" t="s">
        <v>1</v>
      </c>
      <c r="E3" s="13" t="s">
        <v>27</v>
      </c>
      <c r="F3" s="13" t="s">
        <v>28</v>
      </c>
      <c r="G3" s="13" t="s">
        <v>87</v>
      </c>
      <c r="H3" s="13" t="s">
        <v>29</v>
      </c>
      <c r="I3" s="13" t="s">
        <v>3</v>
      </c>
    </row>
    <row r="4" spans="1:9" ht="15">
      <c r="A4" s="143"/>
      <c r="B4" s="60" t="s">
        <v>97</v>
      </c>
      <c r="C4" s="60"/>
      <c r="D4" s="39" t="s">
        <v>98</v>
      </c>
      <c r="E4" s="143" t="s">
        <v>99</v>
      </c>
      <c r="F4" s="129"/>
      <c r="G4" s="129"/>
      <c r="H4" s="129"/>
      <c r="I4" s="195">
        <f>I5+I11+I13</f>
        <v>1090431.758367033</v>
      </c>
    </row>
    <row r="5" spans="1:9" ht="15">
      <c r="A5" s="150"/>
      <c r="B5" s="150"/>
      <c r="C5" s="60"/>
      <c r="D5" s="165" t="s">
        <v>17</v>
      </c>
      <c r="E5" s="166"/>
      <c r="F5" s="188"/>
      <c r="G5" s="190"/>
      <c r="H5" s="190"/>
      <c r="I5" s="194">
        <f>SUM(I6:I10)</f>
        <v>776511.1938</v>
      </c>
    </row>
    <row r="6" spans="1:9" ht="15">
      <c r="A6" s="150"/>
      <c r="B6" s="150"/>
      <c r="C6" s="60"/>
      <c r="D6" s="187" t="s">
        <v>100</v>
      </c>
      <c r="E6" s="189" t="s">
        <v>109</v>
      </c>
      <c r="F6" s="188">
        <v>450</v>
      </c>
      <c r="G6" s="191">
        <f>'gia vl,nc,m'!D7</f>
        <v>1400</v>
      </c>
      <c r="H6" s="190"/>
      <c r="I6" s="191">
        <f>F6*G6</f>
        <v>630000</v>
      </c>
    </row>
    <row r="7" spans="1:9" ht="15">
      <c r="A7" s="150"/>
      <c r="B7" s="150"/>
      <c r="C7" s="60"/>
      <c r="D7" s="187" t="s">
        <v>101</v>
      </c>
      <c r="E7" s="189" t="s">
        <v>110</v>
      </c>
      <c r="F7" s="188">
        <f>0.165*320.03</f>
        <v>52.80495</v>
      </c>
      <c r="G7" s="191">
        <f>'gia vl,nc,m'!D5</f>
        <v>1400</v>
      </c>
      <c r="H7" s="190"/>
      <c r="I7" s="191">
        <f>F7*G7</f>
        <v>73926.93</v>
      </c>
    </row>
    <row r="8" spans="1:9" ht="15">
      <c r="A8" s="150"/>
      <c r="B8" s="150"/>
      <c r="C8" s="60"/>
      <c r="D8" s="187" t="s">
        <v>102</v>
      </c>
      <c r="E8" s="189" t="s">
        <v>99</v>
      </c>
      <c r="F8" s="188">
        <f>0.165*1.09</f>
        <v>0.17985</v>
      </c>
      <c r="G8" s="191">
        <f>'gia vl,nc,m'!D6</f>
        <v>158000</v>
      </c>
      <c r="H8" s="190"/>
      <c r="I8" s="191">
        <f>F8*G8</f>
        <v>28416.300000000003</v>
      </c>
    </row>
    <row r="9" spans="1:9" ht="15">
      <c r="A9" s="150"/>
      <c r="B9" s="150"/>
      <c r="C9" s="60"/>
      <c r="D9" s="187" t="s">
        <v>103</v>
      </c>
      <c r="E9" s="189" t="s">
        <v>111</v>
      </c>
      <c r="F9" s="188">
        <f>0.165*260</f>
        <v>42.9</v>
      </c>
      <c r="G9" s="191">
        <f>'gia vl,nc,m'!D8</f>
        <v>5</v>
      </c>
      <c r="H9" s="190"/>
      <c r="I9" s="191">
        <f>F9*G9</f>
        <v>214.5</v>
      </c>
    </row>
    <row r="10" spans="1:9" ht="15">
      <c r="A10" s="150"/>
      <c r="B10" s="150"/>
      <c r="C10" s="60"/>
      <c r="D10" s="187" t="s">
        <v>104</v>
      </c>
      <c r="E10" s="189" t="s">
        <v>112</v>
      </c>
      <c r="F10" s="192">
        <v>0.06</v>
      </c>
      <c r="G10" s="191"/>
      <c r="H10" s="190"/>
      <c r="I10" s="191">
        <f>F10*SUM(I6:I9)</f>
        <v>43953.4638</v>
      </c>
    </row>
    <row r="11" spans="1:9" ht="15">
      <c r="A11" s="150"/>
      <c r="B11" s="150"/>
      <c r="C11" s="60"/>
      <c r="D11" s="165" t="s">
        <v>19</v>
      </c>
      <c r="E11" s="189"/>
      <c r="F11" s="188"/>
      <c r="G11" s="191"/>
      <c r="H11" s="190"/>
      <c r="I11" s="194">
        <f>I12</f>
        <v>298396.6153846154</v>
      </c>
    </row>
    <row r="12" spans="1:9" ht="15">
      <c r="A12" s="150"/>
      <c r="B12" s="150"/>
      <c r="C12" s="60"/>
      <c r="D12" s="187" t="s">
        <v>105</v>
      </c>
      <c r="E12" s="189" t="s">
        <v>113</v>
      </c>
      <c r="F12" s="188">
        <v>1.42</v>
      </c>
      <c r="G12" s="191">
        <f>'gia vl,nc,m'!D15</f>
        <v>210138.46153846153</v>
      </c>
      <c r="H12" s="190"/>
      <c r="I12" s="191">
        <f>F12*G12</f>
        <v>298396.6153846154</v>
      </c>
    </row>
    <row r="13" spans="1:9" ht="15">
      <c r="A13" s="150"/>
      <c r="B13" s="150"/>
      <c r="C13" s="60"/>
      <c r="D13" s="165" t="s">
        <v>92</v>
      </c>
      <c r="E13" s="189"/>
      <c r="F13" s="188"/>
      <c r="G13" s="191"/>
      <c r="H13" s="190"/>
      <c r="I13" s="194">
        <f>SUM(I14:I16)</f>
        <v>15523.949182417584</v>
      </c>
    </row>
    <row r="14" spans="1:9" ht="15">
      <c r="A14" s="150"/>
      <c r="B14" s="150"/>
      <c r="C14" s="60"/>
      <c r="D14" s="187" t="s">
        <v>106</v>
      </c>
      <c r="E14" s="189" t="s">
        <v>114</v>
      </c>
      <c r="F14" s="188">
        <v>0.024</v>
      </c>
      <c r="G14" s="205"/>
      <c r="H14" s="190"/>
      <c r="I14" s="191">
        <f>F14*G14</f>
        <v>0</v>
      </c>
    </row>
    <row r="15" spans="1:9" ht="15">
      <c r="A15" s="150"/>
      <c r="B15" s="150"/>
      <c r="C15" s="60"/>
      <c r="D15" s="187" t="s">
        <v>107</v>
      </c>
      <c r="E15" s="189" t="s">
        <v>114</v>
      </c>
      <c r="F15" s="188">
        <v>0.04</v>
      </c>
      <c r="G15" s="191">
        <f>'gia vl,nc,m'!D20</f>
        <v>386167.89010989014</v>
      </c>
      <c r="H15" s="190"/>
      <c r="I15" s="191">
        <f>F15*G15</f>
        <v>15446.715604395606</v>
      </c>
    </row>
    <row r="16" spans="1:9" ht="15">
      <c r="A16" s="150"/>
      <c r="B16" s="150"/>
      <c r="C16" s="60"/>
      <c r="D16" s="187" t="s">
        <v>108</v>
      </c>
      <c r="E16" s="189" t="s">
        <v>112</v>
      </c>
      <c r="F16" s="193">
        <v>0.005</v>
      </c>
      <c r="G16" s="191"/>
      <c r="H16" s="190"/>
      <c r="I16" s="191">
        <f>F16*(I15+I14)</f>
        <v>77.23357802197803</v>
      </c>
    </row>
    <row r="17" spans="1:9" ht="15">
      <c r="A17" s="150"/>
      <c r="B17" s="150"/>
      <c r="C17" s="60"/>
      <c r="D17" s="165"/>
      <c r="E17" s="166"/>
      <c r="F17" s="167"/>
      <c r="G17" s="150"/>
      <c r="H17" s="150"/>
      <c r="I17" s="191"/>
    </row>
    <row r="18" spans="1:9" ht="15">
      <c r="A18" s="150"/>
      <c r="B18" s="150"/>
      <c r="C18" s="60"/>
      <c r="D18" s="165"/>
      <c r="E18" s="166"/>
      <c r="F18" s="167"/>
      <c r="G18" s="150"/>
      <c r="H18" s="150"/>
      <c r="I18" s="191"/>
    </row>
    <row r="19" spans="1:9" ht="15">
      <c r="A19" s="150"/>
      <c r="B19" s="150"/>
      <c r="C19" s="60"/>
      <c r="D19" s="165"/>
      <c r="E19" s="166"/>
      <c r="F19" s="167"/>
      <c r="G19" s="150"/>
      <c r="H19" s="150"/>
      <c r="I19" s="191"/>
    </row>
    <row r="20" spans="1:9" ht="15">
      <c r="A20" s="150"/>
      <c r="B20" s="150"/>
      <c r="C20" s="60"/>
      <c r="D20" s="165"/>
      <c r="E20" s="166"/>
      <c r="F20" s="167"/>
      <c r="G20" s="150"/>
      <c r="H20" s="150"/>
      <c r="I20" s="191"/>
    </row>
    <row r="21" spans="1:9" ht="15">
      <c r="A21" s="150"/>
      <c r="B21" s="150"/>
      <c r="C21" s="60"/>
      <c r="D21" s="165"/>
      <c r="E21" s="166"/>
      <c r="F21" s="167"/>
      <c r="G21" s="150"/>
      <c r="H21" s="150"/>
      <c r="I21" s="191"/>
    </row>
    <row r="22" spans="1:9" ht="15">
      <c r="A22" s="150"/>
      <c r="B22" s="150"/>
      <c r="C22" s="60"/>
      <c r="D22" s="165"/>
      <c r="E22" s="166"/>
      <c r="F22" s="167"/>
      <c r="G22" s="150"/>
      <c r="H22" s="150"/>
      <c r="I22" s="191"/>
    </row>
    <row r="23" spans="1:9" ht="15">
      <c r="A23" s="150"/>
      <c r="B23" s="150"/>
      <c r="C23" s="60"/>
      <c r="D23" s="165"/>
      <c r="E23" s="166"/>
      <c r="F23" s="167"/>
      <c r="G23" s="150"/>
      <c r="H23" s="150"/>
      <c r="I23" s="191"/>
    </row>
    <row r="24" spans="1:9" ht="15">
      <c r="A24" s="150"/>
      <c r="B24" s="150"/>
      <c r="C24" s="60"/>
      <c r="D24" s="165"/>
      <c r="E24" s="166"/>
      <c r="F24" s="167"/>
      <c r="G24" s="150"/>
      <c r="H24" s="150"/>
      <c r="I24" s="150"/>
    </row>
    <row r="25" spans="1:9" ht="15">
      <c r="A25" s="150"/>
      <c r="B25" s="150"/>
      <c r="C25" s="60"/>
      <c r="D25" s="165"/>
      <c r="E25" s="166"/>
      <c r="F25" s="167"/>
      <c r="G25" s="150"/>
      <c r="H25" s="150"/>
      <c r="I25" s="150"/>
    </row>
    <row r="26" spans="1:9" ht="15">
      <c r="A26" s="150"/>
      <c r="B26" s="150"/>
      <c r="C26" s="60"/>
      <c r="D26" s="165"/>
      <c r="E26" s="166"/>
      <c r="F26" s="167"/>
      <c r="G26" s="150"/>
      <c r="H26" s="150"/>
      <c r="I26" s="150"/>
    </row>
    <row r="27" spans="1:9" ht="15">
      <c r="A27" s="150"/>
      <c r="B27" s="150"/>
      <c r="C27" s="60"/>
      <c r="D27" s="165"/>
      <c r="E27" s="166"/>
      <c r="F27" s="167"/>
      <c r="G27" s="150"/>
      <c r="H27" s="150"/>
      <c r="I27" s="150"/>
    </row>
    <row r="28" spans="1:9" ht="15">
      <c r="A28" s="150"/>
      <c r="B28" s="150"/>
      <c r="C28" s="60"/>
      <c r="D28" s="165"/>
      <c r="E28" s="166"/>
      <c r="F28" s="167"/>
      <c r="G28" s="150"/>
      <c r="H28" s="150"/>
      <c r="I28" s="150"/>
    </row>
    <row r="29" spans="1:9" ht="15">
      <c r="A29" s="150"/>
      <c r="B29" s="150"/>
      <c r="C29" s="60"/>
      <c r="D29" s="165"/>
      <c r="E29" s="166"/>
      <c r="F29" s="167"/>
      <c r="G29" s="150"/>
      <c r="H29" s="150"/>
      <c r="I29" s="150"/>
    </row>
    <row r="30" spans="1:9" ht="15">
      <c r="A30" s="150"/>
      <c r="B30" s="150"/>
      <c r="C30" s="60"/>
      <c r="D30" s="165"/>
      <c r="E30" s="166"/>
      <c r="F30" s="167"/>
      <c r="G30" s="150"/>
      <c r="H30" s="150"/>
      <c r="I30" s="150"/>
    </row>
    <row r="31" spans="1:9" ht="15">
      <c r="A31" s="150"/>
      <c r="B31" s="150"/>
      <c r="C31" s="60"/>
      <c r="D31" s="165"/>
      <c r="E31" s="166"/>
      <c r="F31" s="167"/>
      <c r="G31" s="150"/>
      <c r="H31" s="150"/>
      <c r="I31" s="150"/>
    </row>
    <row r="32" spans="1:9" ht="15">
      <c r="A32" s="150"/>
      <c r="B32" s="150"/>
      <c r="C32" s="60"/>
      <c r="D32" s="165"/>
      <c r="E32" s="166"/>
      <c r="F32" s="167"/>
      <c r="G32" s="150"/>
      <c r="H32" s="150"/>
      <c r="I32" s="150"/>
    </row>
    <row r="33" spans="1:9" ht="15">
      <c r="A33" s="150"/>
      <c r="B33" s="150"/>
      <c r="C33" s="60"/>
      <c r="D33" s="165"/>
      <c r="E33" s="166"/>
      <c r="F33" s="167"/>
      <c r="G33" s="150"/>
      <c r="H33" s="150"/>
      <c r="I33" s="150"/>
    </row>
    <row r="34" spans="1:9" ht="15">
      <c r="A34" s="150"/>
      <c r="B34" s="150"/>
      <c r="C34" s="60"/>
      <c r="D34" s="165"/>
      <c r="E34" s="166"/>
      <c r="F34" s="167"/>
      <c r="G34" s="150"/>
      <c r="H34" s="150"/>
      <c r="I34" s="150"/>
    </row>
    <row r="35" spans="1:9" ht="15">
      <c r="A35" s="150"/>
      <c r="B35" s="150"/>
      <c r="C35" s="60"/>
      <c r="D35" s="165"/>
      <c r="E35" s="166"/>
      <c r="F35" s="167"/>
      <c r="G35" s="150"/>
      <c r="H35" s="150"/>
      <c r="I35" s="150"/>
    </row>
    <row r="36" spans="1:9" ht="15">
      <c r="A36" s="150"/>
      <c r="B36" s="150"/>
      <c r="C36" s="60"/>
      <c r="D36" s="165"/>
      <c r="E36" s="166"/>
      <c r="F36" s="167"/>
      <c r="G36" s="150"/>
      <c r="H36" s="150"/>
      <c r="I36" s="150"/>
    </row>
    <row r="37" spans="1:9" ht="15">
      <c r="A37" s="150"/>
      <c r="B37" s="150"/>
      <c r="C37" s="60"/>
      <c r="D37" s="165"/>
      <c r="E37" s="166"/>
      <c r="F37" s="167"/>
      <c r="G37" s="150"/>
      <c r="H37" s="150"/>
      <c r="I37" s="150"/>
    </row>
    <row r="38" spans="1:9" ht="15">
      <c r="A38" s="150"/>
      <c r="B38" s="150"/>
      <c r="C38" s="60"/>
      <c r="D38" s="165"/>
      <c r="E38" s="166"/>
      <c r="F38" s="167"/>
      <c r="G38" s="150"/>
      <c r="H38" s="150"/>
      <c r="I38" s="150"/>
    </row>
    <row r="39" spans="1:9" ht="15">
      <c r="A39" s="150"/>
      <c r="B39" s="150"/>
      <c r="C39" s="60"/>
      <c r="D39" s="165"/>
      <c r="E39" s="166"/>
      <c r="F39" s="167"/>
      <c r="G39" s="150"/>
      <c r="H39" s="150"/>
      <c r="I39" s="150"/>
    </row>
    <row r="40" spans="1:9" ht="15">
      <c r="A40" s="150"/>
      <c r="B40" s="150"/>
      <c r="C40" s="60"/>
      <c r="D40" s="165"/>
      <c r="E40" s="166"/>
      <c r="F40" s="167"/>
      <c r="G40" s="150"/>
      <c r="H40" s="150"/>
      <c r="I40" s="150"/>
    </row>
    <row r="41" spans="1:9" ht="15">
      <c r="A41" s="150"/>
      <c r="B41" s="150"/>
      <c r="C41" s="60"/>
      <c r="D41" s="165"/>
      <c r="E41" s="166"/>
      <c r="F41" s="167"/>
      <c r="G41" s="150"/>
      <c r="H41" s="150"/>
      <c r="I41" s="150"/>
    </row>
    <row r="42" spans="1:9" ht="15">
      <c r="A42" s="150"/>
      <c r="B42" s="150"/>
      <c r="C42" s="60"/>
      <c r="D42" s="165"/>
      <c r="E42" s="166"/>
      <c r="F42" s="167"/>
      <c r="G42" s="150"/>
      <c r="H42" s="150"/>
      <c r="I42" s="150"/>
    </row>
    <row r="43" spans="1:9" ht="15">
      <c r="A43" s="150"/>
      <c r="B43" s="150"/>
      <c r="C43" s="60"/>
      <c r="D43" s="165"/>
      <c r="E43" s="166"/>
      <c r="F43" s="167"/>
      <c r="G43" s="150"/>
      <c r="H43" s="150"/>
      <c r="I43" s="150"/>
    </row>
    <row r="44" spans="1:9" ht="15">
      <c r="A44" s="150"/>
      <c r="B44" s="150"/>
      <c r="C44" s="60"/>
      <c r="D44" s="165"/>
      <c r="E44" s="166"/>
      <c r="F44" s="167"/>
      <c r="G44" s="150"/>
      <c r="H44" s="150"/>
      <c r="I44" s="150"/>
    </row>
    <row r="45" spans="1:9" ht="15">
      <c r="A45" s="150"/>
      <c r="B45" s="150"/>
      <c r="C45" s="60"/>
      <c r="D45" s="165"/>
      <c r="E45" s="166"/>
      <c r="F45" s="167"/>
      <c r="G45" s="150"/>
      <c r="H45" s="150"/>
      <c r="I45" s="150"/>
    </row>
    <row r="46" spans="1:9" ht="15">
      <c r="A46" s="150"/>
      <c r="B46" s="150"/>
      <c r="C46" s="60"/>
      <c r="D46" s="165"/>
      <c r="E46" s="166"/>
      <c r="F46" s="167"/>
      <c r="G46" s="150"/>
      <c r="H46" s="150"/>
      <c r="I46" s="150"/>
    </row>
    <row r="47" spans="1:9" ht="15">
      <c r="A47" s="150"/>
      <c r="B47" s="150"/>
      <c r="C47" s="60"/>
      <c r="D47" s="165"/>
      <c r="E47" s="166"/>
      <c r="F47" s="167"/>
      <c r="G47" s="150"/>
      <c r="H47" s="150"/>
      <c r="I47" s="150"/>
    </row>
    <row r="48" spans="1:9" ht="15">
      <c r="A48" s="150"/>
      <c r="B48" s="150"/>
      <c r="C48" s="60"/>
      <c r="D48" s="165"/>
      <c r="E48" s="166"/>
      <c r="F48" s="167"/>
      <c r="G48" s="150"/>
      <c r="H48" s="150"/>
      <c r="I48" s="150"/>
    </row>
    <row r="49" spans="1:9" ht="15">
      <c r="A49" s="150"/>
      <c r="B49" s="150"/>
      <c r="C49" s="60"/>
      <c r="D49" s="165"/>
      <c r="E49" s="166"/>
      <c r="F49" s="167"/>
      <c r="G49" s="150"/>
      <c r="H49" s="150"/>
      <c r="I49" s="150"/>
    </row>
    <row r="50" spans="1:9" ht="15">
      <c r="A50" s="150"/>
      <c r="B50" s="150"/>
      <c r="C50" s="60"/>
      <c r="D50" s="165"/>
      <c r="E50" s="166"/>
      <c r="F50" s="167"/>
      <c r="G50" s="150"/>
      <c r="H50" s="150"/>
      <c r="I50" s="150"/>
    </row>
    <row r="51" spans="1:9" ht="15">
      <c r="A51" s="150"/>
      <c r="B51" s="150"/>
      <c r="C51" s="60"/>
      <c r="D51" s="165"/>
      <c r="E51" s="166"/>
      <c r="F51" s="167"/>
      <c r="G51" s="150"/>
      <c r="H51" s="150"/>
      <c r="I51" s="150"/>
    </row>
    <row r="52" spans="1:9" ht="15">
      <c r="A52" s="144"/>
      <c r="B52" s="61"/>
      <c r="C52" s="61"/>
      <c r="D52" s="149"/>
      <c r="E52" s="149"/>
      <c r="F52" s="61"/>
      <c r="G52" s="61"/>
      <c r="H52" s="61"/>
      <c r="I52" s="61"/>
    </row>
    <row r="53" spans="1:9" ht="15">
      <c r="A53" s="144"/>
      <c r="B53" s="61"/>
      <c r="C53" s="61"/>
      <c r="D53" s="149"/>
      <c r="E53" s="149"/>
      <c r="F53" s="61"/>
      <c r="G53" s="61"/>
      <c r="H53" s="61"/>
      <c r="I53" s="61"/>
    </row>
    <row r="54" spans="1:9" ht="15">
      <c r="A54" s="144"/>
      <c r="B54" s="61"/>
      <c r="C54" s="61"/>
      <c r="D54" s="149"/>
      <c r="E54" s="149"/>
      <c r="F54" s="61"/>
      <c r="G54" s="61"/>
      <c r="H54" s="61"/>
      <c r="I54" s="61"/>
    </row>
    <row r="55" spans="1:9" ht="15">
      <c r="A55" s="144"/>
      <c r="B55" s="61"/>
      <c r="C55" s="61"/>
      <c r="D55" s="149"/>
      <c r="E55" s="149"/>
      <c r="F55" s="61"/>
      <c r="G55" s="61"/>
      <c r="H55" s="61"/>
      <c r="I55" s="61"/>
    </row>
    <row r="56" spans="1:9" ht="15">
      <c r="A56" s="144"/>
      <c r="B56" s="61"/>
      <c r="C56" s="61"/>
      <c r="D56" s="149"/>
      <c r="E56" s="149"/>
      <c r="F56" s="61"/>
      <c r="G56" s="61"/>
      <c r="H56" s="61"/>
      <c r="I56" s="61"/>
    </row>
    <row r="57" spans="1:9" ht="15">
      <c r="A57" s="144"/>
      <c r="B57" s="61"/>
      <c r="C57" s="61"/>
      <c r="D57" s="149"/>
      <c r="E57" s="149"/>
      <c r="F57" s="61"/>
      <c r="G57" s="61"/>
      <c r="H57" s="61"/>
      <c r="I57" s="61"/>
    </row>
    <row r="58" spans="1:9" ht="15">
      <c r="A58" s="144"/>
      <c r="B58" s="61"/>
      <c r="C58" s="61"/>
      <c r="D58" s="149"/>
      <c r="E58" s="149"/>
      <c r="F58" s="61"/>
      <c r="G58" s="61"/>
      <c r="H58" s="61"/>
      <c r="I58" s="61"/>
    </row>
    <row r="59" spans="1:9" ht="15">
      <c r="A59" s="144"/>
      <c r="B59" s="61"/>
      <c r="C59" s="61"/>
      <c r="D59" s="149"/>
      <c r="E59" s="149"/>
      <c r="F59" s="61"/>
      <c r="G59" s="61"/>
      <c r="H59" s="61"/>
      <c r="I59" s="61"/>
    </row>
    <row r="60" spans="1:9" ht="15">
      <c r="A60" s="144"/>
      <c r="B60" s="61"/>
      <c r="C60" s="61"/>
      <c r="D60" s="149"/>
      <c r="E60" s="149"/>
      <c r="F60" s="61"/>
      <c r="G60" s="61"/>
      <c r="H60" s="61"/>
      <c r="I60" s="61"/>
    </row>
    <row r="61" spans="1:9" ht="15">
      <c r="A61" s="144"/>
      <c r="B61" s="61"/>
      <c r="C61" s="61"/>
      <c r="D61" s="149"/>
      <c r="E61" s="149"/>
      <c r="F61" s="61"/>
      <c r="G61" s="61"/>
      <c r="H61" s="61"/>
      <c r="I61" s="61"/>
    </row>
    <row r="62" spans="1:9" ht="15">
      <c r="A62" s="144"/>
      <c r="B62" s="61"/>
      <c r="C62" s="61"/>
      <c r="D62" s="149"/>
      <c r="E62" s="149"/>
      <c r="F62" s="61"/>
      <c r="G62" s="61"/>
      <c r="H62" s="61"/>
      <c r="I62" s="61"/>
    </row>
    <row r="63" spans="1:9" ht="15">
      <c r="A63" s="144"/>
      <c r="B63" s="61"/>
      <c r="C63" s="61"/>
      <c r="D63" s="149"/>
      <c r="E63" s="149"/>
      <c r="F63" s="61"/>
      <c r="G63" s="61"/>
      <c r="H63" s="61"/>
      <c r="I63" s="61"/>
    </row>
    <row r="64" spans="1:9" ht="15">
      <c r="A64" s="144"/>
      <c r="B64" s="61"/>
      <c r="C64" s="61"/>
      <c r="D64" s="149"/>
      <c r="E64" s="149"/>
      <c r="F64" s="61"/>
      <c r="G64" s="61"/>
      <c r="H64" s="61"/>
      <c r="I64" s="61"/>
    </row>
    <row r="65" spans="1:9" ht="15">
      <c r="A65" s="144"/>
      <c r="B65" s="61"/>
      <c r="C65" s="61"/>
      <c r="D65" s="149"/>
      <c r="E65" s="149"/>
      <c r="F65" s="61"/>
      <c r="G65" s="61"/>
      <c r="H65" s="61"/>
      <c r="I65" s="61"/>
    </row>
    <row r="66" spans="1:9" ht="15">
      <c r="A66" s="144"/>
      <c r="B66" s="61"/>
      <c r="C66" s="61"/>
      <c r="D66" s="149"/>
      <c r="E66" s="149"/>
      <c r="F66" s="61"/>
      <c r="G66" s="61"/>
      <c r="H66" s="61"/>
      <c r="I66" s="61"/>
    </row>
    <row r="67" spans="1:9" ht="15">
      <c r="A67" s="144"/>
      <c r="B67" s="61"/>
      <c r="C67" s="61"/>
      <c r="D67" s="149"/>
      <c r="E67" s="149"/>
      <c r="F67" s="61"/>
      <c r="G67" s="61"/>
      <c r="H67" s="61"/>
      <c r="I67" s="61"/>
    </row>
    <row r="68" spans="1:9" ht="15">
      <c r="A68" s="144"/>
      <c r="B68" s="61"/>
      <c r="C68" s="61"/>
      <c r="D68" s="149"/>
      <c r="E68" s="149"/>
      <c r="F68" s="61"/>
      <c r="G68" s="61"/>
      <c r="H68" s="61"/>
      <c r="I68" s="61"/>
    </row>
    <row r="69" spans="1:9" ht="15">
      <c r="A69" s="144"/>
      <c r="B69" s="61"/>
      <c r="C69" s="61"/>
      <c r="D69" s="149"/>
      <c r="E69" s="149"/>
      <c r="F69" s="61"/>
      <c r="G69" s="61"/>
      <c r="H69" s="61"/>
      <c r="I69" s="61"/>
    </row>
    <row r="70" spans="1:9" ht="15">
      <c r="A70" s="144"/>
      <c r="B70" s="61"/>
      <c r="C70" s="61"/>
      <c r="D70" s="149"/>
      <c r="E70" s="149"/>
      <c r="F70" s="61"/>
      <c r="G70" s="61"/>
      <c r="H70" s="61"/>
      <c r="I70" s="61"/>
    </row>
    <row r="71" spans="1:9" ht="15">
      <c r="A71" s="144"/>
      <c r="B71" s="61"/>
      <c r="C71" s="61"/>
      <c r="D71" s="149"/>
      <c r="E71" s="149"/>
      <c r="F71" s="61"/>
      <c r="G71" s="61"/>
      <c r="H71" s="61"/>
      <c r="I71" s="61"/>
    </row>
    <row r="72" spans="1:9" ht="15">
      <c r="A72" s="144"/>
      <c r="B72" s="61"/>
      <c r="C72" s="61"/>
      <c r="D72" s="149"/>
      <c r="E72" s="149"/>
      <c r="F72" s="61"/>
      <c r="G72" s="61"/>
      <c r="H72" s="61"/>
      <c r="I72" s="61"/>
    </row>
    <row r="73" spans="1:9" ht="15">
      <c r="A73" s="144"/>
      <c r="B73" s="61"/>
      <c r="C73" s="61"/>
      <c r="D73" s="149"/>
      <c r="E73" s="149"/>
      <c r="F73" s="61"/>
      <c r="G73" s="61"/>
      <c r="H73" s="61"/>
      <c r="I73" s="61"/>
    </row>
    <row r="74" spans="1:9" ht="15">
      <c r="A74" s="144"/>
      <c r="B74" s="61"/>
      <c r="C74" s="61"/>
      <c r="D74" s="149"/>
      <c r="E74" s="149"/>
      <c r="F74" s="61"/>
      <c r="G74" s="61"/>
      <c r="H74" s="61"/>
      <c r="I74" s="61"/>
    </row>
    <row r="75" spans="1:9" ht="15">
      <c r="A75" s="144"/>
      <c r="B75" s="61"/>
      <c r="C75" s="61"/>
      <c r="D75" s="149"/>
      <c r="E75" s="149"/>
      <c r="F75" s="61"/>
      <c r="G75" s="61"/>
      <c r="H75" s="61"/>
      <c r="I75" s="61"/>
    </row>
    <row r="76" spans="1:9" ht="15">
      <c r="A76" s="144"/>
      <c r="B76" s="61"/>
      <c r="C76" s="61"/>
      <c r="D76" s="149"/>
      <c r="E76" s="149"/>
      <c r="F76" s="61"/>
      <c r="G76" s="61"/>
      <c r="H76" s="61"/>
      <c r="I76" s="61"/>
    </row>
    <row r="77" spans="1:9" ht="15">
      <c r="A77" s="144"/>
      <c r="B77" s="61"/>
      <c r="C77" s="61"/>
      <c r="D77" s="149"/>
      <c r="E77" s="149"/>
      <c r="F77" s="61"/>
      <c r="G77" s="61"/>
      <c r="H77" s="61"/>
      <c r="I77" s="61"/>
    </row>
    <row r="78" spans="1:9" ht="15">
      <c r="A78" s="144"/>
      <c r="B78" s="61"/>
      <c r="C78" s="61"/>
      <c r="D78" s="149"/>
      <c r="E78" s="149"/>
      <c r="F78" s="61"/>
      <c r="G78" s="61"/>
      <c r="H78" s="61"/>
      <c r="I78" s="61"/>
    </row>
    <row r="79" spans="1:9" ht="15">
      <c r="A79" s="144"/>
      <c r="B79" s="61"/>
      <c r="C79" s="61"/>
      <c r="D79" s="149"/>
      <c r="E79" s="149"/>
      <c r="F79" s="61"/>
      <c r="G79" s="61"/>
      <c r="H79" s="61"/>
      <c r="I79" s="61"/>
    </row>
    <row r="80" spans="1:9" ht="15">
      <c r="A80" s="144"/>
      <c r="B80" s="61"/>
      <c r="C80" s="61"/>
      <c r="D80" s="149"/>
      <c r="E80" s="149"/>
      <c r="F80" s="61"/>
      <c r="G80" s="61"/>
      <c r="H80" s="61"/>
      <c r="I80" s="61"/>
    </row>
    <row r="81" spans="1:9" ht="15">
      <c r="A81" s="144"/>
      <c r="B81" s="61"/>
      <c r="C81" s="61"/>
      <c r="D81" s="149"/>
      <c r="E81" s="149"/>
      <c r="F81" s="61"/>
      <c r="G81" s="61"/>
      <c r="H81" s="61"/>
      <c r="I81" s="61"/>
    </row>
    <row r="82" spans="1:9" ht="15">
      <c r="A82" s="144"/>
      <c r="B82" s="61"/>
      <c r="C82" s="61"/>
      <c r="D82" s="149"/>
      <c r="E82" s="149"/>
      <c r="F82" s="61"/>
      <c r="G82" s="61"/>
      <c r="H82" s="61"/>
      <c r="I82" s="61"/>
    </row>
    <row r="83" spans="1:9" ht="15">
      <c r="A83" s="144"/>
      <c r="B83" s="61"/>
      <c r="C83" s="61"/>
      <c r="D83" s="149"/>
      <c r="E83" s="149"/>
      <c r="F83" s="61"/>
      <c r="G83" s="61"/>
      <c r="H83" s="61"/>
      <c r="I83" s="61"/>
    </row>
    <row r="84" spans="1:9" ht="15">
      <c r="A84" s="144"/>
      <c r="B84" s="61"/>
      <c r="C84" s="61"/>
      <c r="D84" s="149"/>
      <c r="E84" s="149"/>
      <c r="F84" s="61"/>
      <c r="G84" s="61"/>
      <c r="H84" s="61"/>
      <c r="I84" s="61"/>
    </row>
    <row r="85" spans="1:9" ht="15">
      <c r="A85" s="144"/>
      <c r="B85" s="61"/>
      <c r="C85" s="61"/>
      <c r="D85" s="149"/>
      <c r="E85" s="149"/>
      <c r="F85" s="61"/>
      <c r="G85" s="61"/>
      <c r="H85" s="61"/>
      <c r="I85" s="61"/>
    </row>
    <row r="86" spans="1:9" ht="15">
      <c r="A86" s="144"/>
      <c r="B86" s="61"/>
      <c r="C86" s="61"/>
      <c r="D86" s="149"/>
      <c r="E86" s="149"/>
      <c r="F86" s="61"/>
      <c r="G86" s="61"/>
      <c r="H86" s="61"/>
      <c r="I86" s="61"/>
    </row>
    <row r="87" spans="1:9" ht="15">
      <c r="A87" s="144"/>
      <c r="B87" s="61"/>
      <c r="C87" s="61"/>
      <c r="D87" s="149"/>
      <c r="E87" s="149"/>
      <c r="F87" s="61"/>
      <c r="G87" s="61"/>
      <c r="H87" s="61"/>
      <c r="I87" s="61"/>
    </row>
    <row r="88" spans="1:9" ht="15">
      <c r="A88" s="144"/>
      <c r="B88" s="61"/>
      <c r="C88" s="61"/>
      <c r="D88" s="149"/>
      <c r="E88" s="149"/>
      <c r="F88" s="61"/>
      <c r="G88" s="61"/>
      <c r="H88" s="61"/>
      <c r="I88" s="61"/>
    </row>
    <row r="89" spans="1:9" ht="15">
      <c r="A89" s="144"/>
      <c r="B89" s="61"/>
      <c r="C89" s="61"/>
      <c r="D89" s="149"/>
      <c r="E89" s="149"/>
      <c r="F89" s="61"/>
      <c r="G89" s="61"/>
      <c r="H89" s="61"/>
      <c r="I89" s="61"/>
    </row>
    <row r="90" spans="1:9" ht="15">
      <c r="A90" s="144"/>
      <c r="B90" s="61"/>
      <c r="C90" s="61"/>
      <c r="D90" s="149"/>
      <c r="E90" s="149"/>
      <c r="F90" s="61"/>
      <c r="G90" s="61"/>
      <c r="H90" s="61"/>
      <c r="I90" s="61"/>
    </row>
    <row r="91" spans="1:9" ht="15">
      <c r="A91" s="144"/>
      <c r="B91" s="61"/>
      <c r="C91" s="61"/>
      <c r="D91" s="149"/>
      <c r="E91" s="149"/>
      <c r="F91" s="61"/>
      <c r="G91" s="61"/>
      <c r="H91" s="61"/>
      <c r="I91" s="61"/>
    </row>
    <row r="92" spans="1:9" ht="15">
      <c r="A92" s="144"/>
      <c r="B92" s="61"/>
      <c r="C92" s="61"/>
      <c r="D92" s="149"/>
      <c r="E92" s="149"/>
      <c r="F92" s="61"/>
      <c r="G92" s="61"/>
      <c r="H92" s="61"/>
      <c r="I92" s="61"/>
    </row>
    <row r="93" spans="1:9" ht="15">
      <c r="A93" s="144"/>
      <c r="B93" s="61"/>
      <c r="C93" s="61"/>
      <c r="D93" s="149"/>
      <c r="E93" s="149"/>
      <c r="F93" s="61"/>
      <c r="G93" s="61"/>
      <c r="H93" s="61"/>
      <c r="I93" s="61"/>
    </row>
    <row r="94" spans="1:9" ht="15">
      <c r="A94" s="144"/>
      <c r="B94" s="61"/>
      <c r="C94" s="61"/>
      <c r="D94" s="149"/>
      <c r="E94" s="149"/>
      <c r="F94" s="61"/>
      <c r="G94" s="61"/>
      <c r="H94" s="61"/>
      <c r="I94" s="61"/>
    </row>
    <row r="95" spans="1:9" ht="15">
      <c r="A95" s="144"/>
      <c r="B95" s="61"/>
      <c r="C95" s="61"/>
      <c r="D95" s="149"/>
      <c r="E95" s="149"/>
      <c r="F95" s="61"/>
      <c r="G95" s="61"/>
      <c r="H95" s="61"/>
      <c r="I95" s="61"/>
    </row>
    <row r="96" spans="1:9" ht="15">
      <c r="A96" s="144"/>
      <c r="B96" s="61"/>
      <c r="C96" s="61"/>
      <c r="D96" s="149"/>
      <c r="E96" s="149"/>
      <c r="F96" s="61"/>
      <c r="G96" s="61"/>
      <c r="H96" s="61"/>
      <c r="I96" s="61"/>
    </row>
    <row r="97" spans="1:9" ht="15">
      <c r="A97" s="144"/>
      <c r="B97" s="61"/>
      <c r="C97" s="61"/>
      <c r="D97" s="149"/>
      <c r="E97" s="149"/>
      <c r="F97" s="61"/>
      <c r="G97" s="61"/>
      <c r="H97" s="61"/>
      <c r="I97" s="61"/>
    </row>
    <row r="98" spans="1:9" ht="15">
      <c r="A98" s="144"/>
      <c r="B98" s="61"/>
      <c r="C98" s="61"/>
      <c r="D98" s="149"/>
      <c r="E98" s="149"/>
      <c r="F98" s="61"/>
      <c r="G98" s="61"/>
      <c r="H98" s="61"/>
      <c r="I98" s="61"/>
    </row>
    <row r="99" spans="1:9" ht="15">
      <c r="A99" s="144"/>
      <c r="B99" s="61"/>
      <c r="C99" s="61"/>
      <c r="D99" s="149"/>
      <c r="E99" s="149"/>
      <c r="F99" s="61"/>
      <c r="G99" s="61"/>
      <c r="H99" s="61"/>
      <c r="I99" s="61"/>
    </row>
    <row r="100" spans="1:9" ht="15">
      <c r="A100" s="144"/>
      <c r="B100" s="61"/>
      <c r="C100" s="61"/>
      <c r="D100" s="149"/>
      <c r="E100" s="149"/>
      <c r="F100" s="61"/>
      <c r="G100" s="61"/>
      <c r="H100" s="61"/>
      <c r="I100" s="61"/>
    </row>
    <row r="101" spans="1:9" ht="15">
      <c r="A101" s="144"/>
      <c r="B101" s="61"/>
      <c r="C101" s="61"/>
      <c r="D101" s="149"/>
      <c r="E101" s="149"/>
      <c r="F101" s="61"/>
      <c r="G101" s="61"/>
      <c r="H101" s="61"/>
      <c r="I101" s="61"/>
    </row>
    <row r="102" spans="1:9" ht="15">
      <c r="A102" s="144"/>
      <c r="B102" s="61"/>
      <c r="C102" s="61"/>
      <c r="D102" s="149"/>
      <c r="E102" s="149"/>
      <c r="F102" s="61"/>
      <c r="G102" s="61"/>
      <c r="H102" s="61"/>
      <c r="I102" s="61"/>
    </row>
    <row r="103" spans="1:9" ht="15">
      <c r="A103" s="144"/>
      <c r="B103" s="61"/>
      <c r="C103" s="61"/>
      <c r="D103" s="149"/>
      <c r="E103" s="149"/>
      <c r="F103" s="61"/>
      <c r="G103" s="61"/>
      <c r="H103" s="61"/>
      <c r="I103" s="61"/>
    </row>
    <row r="104" spans="1:9" ht="15">
      <c r="A104" s="144"/>
      <c r="B104" s="61"/>
      <c r="C104" s="61"/>
      <c r="D104" s="149"/>
      <c r="E104" s="149"/>
      <c r="F104" s="61"/>
      <c r="G104" s="61"/>
      <c r="H104" s="61"/>
      <c r="I104" s="61"/>
    </row>
    <row r="105" spans="1:9" ht="15">
      <c r="A105" s="144"/>
      <c r="B105" s="61"/>
      <c r="C105" s="61"/>
      <c r="D105" s="149"/>
      <c r="E105" s="149"/>
      <c r="F105" s="61"/>
      <c r="G105" s="61"/>
      <c r="H105" s="61"/>
      <c r="I105" s="61"/>
    </row>
    <row r="106" spans="1:9" ht="15">
      <c r="A106" s="144"/>
      <c r="B106" s="61"/>
      <c r="C106" s="61"/>
      <c r="D106" s="149"/>
      <c r="E106" s="149"/>
      <c r="F106" s="61"/>
      <c r="G106" s="61"/>
      <c r="H106" s="61"/>
      <c r="I106" s="61"/>
    </row>
    <row r="107" spans="1:9" ht="15">
      <c r="A107" s="144"/>
      <c r="B107" s="61"/>
      <c r="C107" s="61"/>
      <c r="D107" s="149"/>
      <c r="E107" s="149"/>
      <c r="F107" s="61"/>
      <c r="G107" s="61"/>
      <c r="H107" s="61"/>
      <c r="I107" s="61"/>
    </row>
    <row r="108" spans="1:9" ht="15">
      <c r="A108" s="144"/>
      <c r="B108" s="61"/>
      <c r="C108" s="61"/>
      <c r="D108" s="149"/>
      <c r="E108" s="149"/>
      <c r="F108" s="61"/>
      <c r="G108" s="61"/>
      <c r="H108" s="61"/>
      <c r="I108" s="61"/>
    </row>
    <row r="109" spans="1:9" ht="15">
      <c r="A109" s="144"/>
      <c r="B109" s="61"/>
      <c r="C109" s="61"/>
      <c r="D109" s="149"/>
      <c r="E109" s="149"/>
      <c r="F109" s="61"/>
      <c r="G109" s="61"/>
      <c r="H109" s="61"/>
      <c r="I109" s="61"/>
    </row>
    <row r="110" spans="1:9" ht="15">
      <c r="A110" s="144"/>
      <c r="B110" s="61"/>
      <c r="C110" s="61"/>
      <c r="D110" s="149"/>
      <c r="E110" s="149"/>
      <c r="F110" s="61"/>
      <c r="G110" s="61"/>
      <c r="H110" s="61"/>
      <c r="I110" s="61"/>
    </row>
    <row r="111" spans="1:9" ht="15">
      <c r="A111" s="144"/>
      <c r="B111" s="61"/>
      <c r="C111" s="61"/>
      <c r="D111" s="149"/>
      <c r="E111" s="149"/>
      <c r="F111" s="61"/>
      <c r="G111" s="61"/>
      <c r="H111" s="61"/>
      <c r="I111" s="61"/>
    </row>
    <row r="112" spans="1:9" ht="15">
      <c r="A112" s="144"/>
      <c r="B112" s="61"/>
      <c r="C112" s="61"/>
      <c r="D112" s="149"/>
      <c r="E112" s="149"/>
      <c r="F112" s="61"/>
      <c r="G112" s="61"/>
      <c r="H112" s="61"/>
      <c r="I112" s="61"/>
    </row>
    <row r="113" spans="1:9" ht="15">
      <c r="A113" s="144"/>
      <c r="B113" s="61"/>
      <c r="C113" s="61"/>
      <c r="D113" s="149"/>
      <c r="E113" s="149"/>
      <c r="F113" s="61"/>
      <c r="G113" s="61"/>
      <c r="H113" s="61"/>
      <c r="I113" s="61"/>
    </row>
    <row r="114" spans="1:9" ht="15">
      <c r="A114" s="144"/>
      <c r="B114" s="61"/>
      <c r="C114" s="61"/>
      <c r="D114" s="149"/>
      <c r="E114" s="149"/>
      <c r="F114" s="61"/>
      <c r="G114" s="61"/>
      <c r="H114" s="61"/>
      <c r="I114" s="61"/>
    </row>
    <row r="115" spans="1:9" ht="15">
      <c r="A115" s="144"/>
      <c r="B115" s="61"/>
      <c r="C115" s="61"/>
      <c r="D115" s="149"/>
      <c r="E115" s="149"/>
      <c r="F115" s="61"/>
      <c r="G115" s="61"/>
      <c r="H115" s="61"/>
      <c r="I115" s="61"/>
    </row>
    <row r="116" spans="1:9" ht="15">
      <c r="A116" s="144"/>
      <c r="B116" s="61"/>
      <c r="C116" s="61"/>
      <c r="D116" s="149"/>
      <c r="E116" s="149"/>
      <c r="F116" s="61"/>
      <c r="G116" s="61"/>
      <c r="H116" s="61"/>
      <c r="I116" s="61"/>
    </row>
    <row r="117" spans="1:9" ht="15">
      <c r="A117" s="144"/>
      <c r="B117" s="61"/>
      <c r="C117" s="61"/>
      <c r="D117" s="149"/>
      <c r="E117" s="149"/>
      <c r="F117" s="61"/>
      <c r="G117" s="61"/>
      <c r="H117" s="61"/>
      <c r="I117" s="61"/>
    </row>
    <row r="118" spans="1:9" ht="15">
      <c r="A118" s="144"/>
      <c r="B118" s="61"/>
      <c r="C118" s="61"/>
      <c r="D118" s="149"/>
      <c r="E118" s="149"/>
      <c r="F118" s="61"/>
      <c r="G118" s="61"/>
      <c r="H118" s="61"/>
      <c r="I118" s="61"/>
    </row>
    <row r="119" spans="1:9" ht="15">
      <c r="A119" s="144"/>
      <c r="B119" s="61"/>
      <c r="C119" s="61"/>
      <c r="D119" s="149"/>
      <c r="E119" s="149"/>
      <c r="F119" s="61"/>
      <c r="G119" s="61"/>
      <c r="H119" s="61"/>
      <c r="I119" s="61"/>
    </row>
    <row r="120" spans="1:9" ht="15">
      <c r="A120" s="144"/>
      <c r="B120" s="61"/>
      <c r="C120" s="61"/>
      <c r="D120" s="149"/>
      <c r="E120" s="149"/>
      <c r="F120" s="61"/>
      <c r="G120" s="61"/>
      <c r="H120" s="61"/>
      <c r="I120" s="61"/>
    </row>
    <row r="121" spans="1:9" ht="15">
      <c r="A121" s="144"/>
      <c r="B121" s="61"/>
      <c r="C121" s="61"/>
      <c r="D121" s="149"/>
      <c r="E121" s="149"/>
      <c r="F121" s="61"/>
      <c r="G121" s="61"/>
      <c r="H121" s="61"/>
      <c r="I121" s="61"/>
    </row>
    <row r="122" spans="1:9" ht="15">
      <c r="A122" s="144"/>
      <c r="B122" s="61"/>
      <c r="C122" s="61"/>
      <c r="D122" s="149"/>
      <c r="E122" s="149"/>
      <c r="F122" s="61"/>
      <c r="G122" s="61"/>
      <c r="H122" s="61"/>
      <c r="I122" s="61"/>
    </row>
    <row r="123" spans="1:9" ht="15">
      <c r="A123" s="144"/>
      <c r="B123" s="61"/>
      <c r="C123" s="61"/>
      <c r="D123" s="149"/>
      <c r="E123" s="149"/>
      <c r="F123" s="61"/>
      <c r="G123" s="61"/>
      <c r="H123" s="61"/>
      <c r="I123" s="61"/>
    </row>
    <row r="124" spans="1:9" ht="15">
      <c r="A124" s="144"/>
      <c r="B124" s="61"/>
      <c r="C124" s="61"/>
      <c r="D124" s="149"/>
      <c r="E124" s="149"/>
      <c r="F124" s="61"/>
      <c r="G124" s="61"/>
      <c r="H124" s="61"/>
      <c r="I124" s="61"/>
    </row>
    <row r="125" spans="1:9" ht="15">
      <c r="A125" s="144"/>
      <c r="B125" s="61"/>
      <c r="C125" s="61"/>
      <c r="D125" s="149"/>
      <c r="E125" s="149"/>
      <c r="F125" s="61"/>
      <c r="G125" s="61"/>
      <c r="H125" s="61"/>
      <c r="I125" s="61"/>
    </row>
    <row r="126" spans="1:9" ht="15">
      <c r="A126" s="144"/>
      <c r="B126" s="61"/>
      <c r="C126" s="61"/>
      <c r="D126" s="149"/>
      <c r="E126" s="149"/>
      <c r="F126" s="61"/>
      <c r="G126" s="61"/>
      <c r="H126" s="61"/>
      <c r="I126" s="61"/>
    </row>
    <row r="127" spans="1:9" ht="15">
      <c r="A127" s="144"/>
      <c r="B127" s="61"/>
      <c r="C127" s="61"/>
      <c r="D127" s="149"/>
      <c r="E127" s="149"/>
      <c r="F127" s="61"/>
      <c r="G127" s="61"/>
      <c r="H127" s="61"/>
      <c r="I127" s="61"/>
    </row>
    <row r="128" spans="1:9" ht="15">
      <c r="A128" s="144"/>
      <c r="B128" s="61"/>
      <c r="C128" s="61"/>
      <c r="D128" s="149"/>
      <c r="E128" s="149"/>
      <c r="F128" s="61"/>
      <c r="G128" s="61"/>
      <c r="H128" s="61"/>
      <c r="I128" s="61"/>
    </row>
    <row r="129" spans="1:9" ht="15">
      <c r="A129" s="144"/>
      <c r="B129" s="61"/>
      <c r="C129" s="61"/>
      <c r="D129" s="149"/>
      <c r="E129" s="149"/>
      <c r="F129" s="61"/>
      <c r="G129" s="61"/>
      <c r="H129" s="61"/>
      <c r="I129" s="61"/>
    </row>
    <row r="130" spans="1:9" ht="15">
      <c r="A130" s="144"/>
      <c r="B130" s="61"/>
      <c r="C130" s="61"/>
      <c r="D130" s="149"/>
      <c r="E130" s="149"/>
      <c r="F130" s="61"/>
      <c r="G130" s="61"/>
      <c r="H130" s="61"/>
      <c r="I130" s="61"/>
    </row>
    <row r="131" spans="1:9" ht="15">
      <c r="A131" s="144"/>
      <c r="B131" s="61"/>
      <c r="C131" s="61"/>
      <c r="D131" s="149"/>
      <c r="E131" s="149"/>
      <c r="F131" s="61"/>
      <c r="G131" s="61"/>
      <c r="H131" s="61"/>
      <c r="I131" s="61"/>
    </row>
    <row r="132" spans="1:9" ht="15">
      <c r="A132" s="144"/>
      <c r="B132" s="61"/>
      <c r="C132" s="61"/>
      <c r="D132" s="149"/>
      <c r="E132" s="149"/>
      <c r="F132" s="61"/>
      <c r="G132" s="61"/>
      <c r="H132" s="61"/>
      <c r="I132" s="61"/>
    </row>
    <row r="133" spans="1:9" ht="15">
      <c r="A133" s="144"/>
      <c r="B133" s="61"/>
      <c r="C133" s="61"/>
      <c r="D133" s="149"/>
      <c r="E133" s="149"/>
      <c r="F133" s="61"/>
      <c r="G133" s="61"/>
      <c r="H133" s="61"/>
      <c r="I133" s="61"/>
    </row>
    <row r="134" spans="1:9" ht="15">
      <c r="A134" s="144"/>
      <c r="B134" s="61"/>
      <c r="C134" s="61"/>
      <c r="D134" s="149"/>
      <c r="E134" s="149"/>
      <c r="F134" s="61"/>
      <c r="G134" s="61"/>
      <c r="H134" s="61"/>
      <c r="I134" s="61"/>
    </row>
    <row r="135" spans="1:9" ht="15">
      <c r="A135" s="144"/>
      <c r="B135" s="61"/>
      <c r="C135" s="61"/>
      <c r="D135" s="149"/>
      <c r="E135" s="149"/>
      <c r="F135" s="61"/>
      <c r="G135" s="61"/>
      <c r="H135" s="61"/>
      <c r="I135" s="61"/>
    </row>
    <row r="136" spans="1:9" ht="15">
      <c r="A136" s="144"/>
      <c r="B136" s="61"/>
      <c r="C136" s="61"/>
      <c r="D136" s="149"/>
      <c r="E136" s="149"/>
      <c r="F136" s="61"/>
      <c r="G136" s="61"/>
      <c r="H136" s="61"/>
      <c r="I136" s="61"/>
    </row>
    <row r="137" spans="1:9" ht="15">
      <c r="A137" s="144"/>
      <c r="B137" s="61"/>
      <c r="C137" s="61"/>
      <c r="D137" s="149"/>
      <c r="E137" s="149"/>
      <c r="F137" s="61"/>
      <c r="G137" s="61"/>
      <c r="H137" s="61"/>
      <c r="I137" s="61"/>
    </row>
    <row r="138" spans="1:9" ht="15">
      <c r="A138" s="144"/>
      <c r="B138" s="61"/>
      <c r="C138" s="61"/>
      <c r="D138" s="149"/>
      <c r="E138" s="149"/>
      <c r="F138" s="61"/>
      <c r="G138" s="61"/>
      <c r="H138" s="61"/>
      <c r="I138" s="61"/>
    </row>
    <row r="139" spans="1:9" ht="15">
      <c r="A139" s="144"/>
      <c r="B139" s="61"/>
      <c r="C139" s="61"/>
      <c r="D139" s="149"/>
      <c r="E139" s="149"/>
      <c r="F139" s="61"/>
      <c r="G139" s="61"/>
      <c r="H139" s="61"/>
      <c r="I139" s="61"/>
    </row>
    <row r="140" spans="1:9" ht="15">
      <c r="A140" s="144"/>
      <c r="B140" s="61"/>
      <c r="C140" s="61"/>
      <c r="D140" s="149"/>
      <c r="E140" s="149"/>
      <c r="F140" s="61"/>
      <c r="G140" s="61"/>
      <c r="H140" s="61"/>
      <c r="I140" s="61"/>
    </row>
    <row r="141" spans="1:9" ht="15">
      <c r="A141" s="144"/>
      <c r="B141" s="61"/>
      <c r="C141" s="61"/>
      <c r="D141" s="149"/>
      <c r="E141" s="149"/>
      <c r="F141" s="61"/>
      <c r="G141" s="61"/>
      <c r="H141" s="61"/>
      <c r="I141" s="61"/>
    </row>
    <row r="142" spans="1:9" ht="15">
      <c r="A142" s="144"/>
      <c r="B142" s="61"/>
      <c r="C142" s="61"/>
      <c r="D142" s="149"/>
      <c r="E142" s="149"/>
      <c r="F142" s="61"/>
      <c r="G142" s="61"/>
      <c r="H142" s="61"/>
      <c r="I142" s="61"/>
    </row>
    <row r="143" spans="1:9" ht="15">
      <c r="A143" s="144"/>
      <c r="B143" s="61"/>
      <c r="C143" s="61"/>
      <c r="D143" s="149"/>
      <c r="E143" s="149"/>
      <c r="F143" s="61"/>
      <c r="G143" s="61"/>
      <c r="H143" s="61"/>
      <c r="I143" s="61"/>
    </row>
    <row r="144" spans="1:9" ht="15">
      <c r="A144" s="144"/>
      <c r="B144" s="61"/>
      <c r="C144" s="61"/>
      <c r="D144" s="149"/>
      <c r="E144" s="149"/>
      <c r="F144" s="61"/>
      <c r="G144" s="61"/>
      <c r="H144" s="61"/>
      <c r="I144" s="61"/>
    </row>
    <row r="145" spans="1:9" ht="15">
      <c r="A145" s="144"/>
      <c r="B145" s="61"/>
      <c r="C145" s="61"/>
      <c r="D145" s="149"/>
      <c r="E145" s="149"/>
      <c r="F145" s="61"/>
      <c r="G145" s="61"/>
      <c r="H145" s="61"/>
      <c r="I145" s="61"/>
    </row>
    <row r="146" spans="1:9" ht="15">
      <c r="A146" s="144"/>
      <c r="B146" s="61"/>
      <c r="C146" s="61"/>
      <c r="D146" s="149"/>
      <c r="E146" s="149"/>
      <c r="F146" s="61"/>
      <c r="G146" s="61"/>
      <c r="H146" s="61"/>
      <c r="I146" s="61"/>
    </row>
    <row r="147" spans="1:9" ht="15">
      <c r="A147" s="144"/>
      <c r="B147" s="61"/>
      <c r="C147" s="61"/>
      <c r="D147" s="149"/>
      <c r="E147" s="149"/>
      <c r="F147" s="61"/>
      <c r="G147" s="61"/>
      <c r="H147" s="61"/>
      <c r="I147" s="61"/>
    </row>
    <row r="148" spans="1:9" ht="15">
      <c r="A148" s="144"/>
      <c r="B148" s="61"/>
      <c r="C148" s="61"/>
      <c r="D148" s="149"/>
      <c r="E148" s="149"/>
      <c r="F148" s="61"/>
      <c r="G148" s="61"/>
      <c r="H148" s="61"/>
      <c r="I148" s="61"/>
    </row>
    <row r="149" spans="1:9" ht="15">
      <c r="A149" s="144"/>
      <c r="B149" s="61"/>
      <c r="C149" s="61"/>
      <c r="D149" s="149"/>
      <c r="E149" s="149"/>
      <c r="F149" s="61"/>
      <c r="G149" s="61"/>
      <c r="H149" s="61"/>
      <c r="I149" s="61"/>
    </row>
    <row r="150" spans="1:9" ht="15">
      <c r="A150" s="144"/>
      <c r="B150" s="61"/>
      <c r="C150" s="61"/>
      <c r="D150" s="149"/>
      <c r="E150" s="149"/>
      <c r="F150" s="61"/>
      <c r="G150" s="61"/>
      <c r="H150" s="61"/>
      <c r="I150" s="61"/>
    </row>
    <row r="151" spans="1:9" ht="15">
      <c r="A151" s="144"/>
      <c r="B151" s="61"/>
      <c r="C151" s="61"/>
      <c r="D151" s="149"/>
      <c r="E151" s="149"/>
      <c r="F151" s="61"/>
      <c r="G151" s="61"/>
      <c r="H151" s="61"/>
      <c r="I151" s="61"/>
    </row>
    <row r="152" spans="1:9" ht="15">
      <c r="A152" s="144"/>
      <c r="B152" s="61"/>
      <c r="C152" s="61"/>
      <c r="D152" s="149"/>
      <c r="E152" s="149"/>
      <c r="F152" s="61"/>
      <c r="G152" s="61"/>
      <c r="H152" s="61"/>
      <c r="I152" s="61"/>
    </row>
    <row r="153" spans="1:9" ht="15">
      <c r="A153" s="144"/>
      <c r="B153" s="61"/>
      <c r="C153" s="61"/>
      <c r="D153" s="149"/>
      <c r="E153" s="149"/>
      <c r="F153" s="61"/>
      <c r="G153" s="61"/>
      <c r="H153" s="61"/>
      <c r="I153" s="61"/>
    </row>
    <row r="154" spans="1:9" ht="15">
      <c r="A154" s="144"/>
      <c r="B154" s="61"/>
      <c r="C154" s="61"/>
      <c r="D154" s="149"/>
      <c r="E154" s="149"/>
      <c r="F154" s="61"/>
      <c r="G154" s="61"/>
      <c r="H154" s="61"/>
      <c r="I154" s="61"/>
    </row>
    <row r="155" spans="1:9" ht="15">
      <c r="A155" s="144"/>
      <c r="B155" s="61"/>
      <c r="C155" s="61"/>
      <c r="D155" s="149"/>
      <c r="E155" s="149"/>
      <c r="F155" s="61"/>
      <c r="G155" s="61"/>
      <c r="H155" s="61"/>
      <c r="I155" s="61"/>
    </row>
    <row r="156" spans="1:9" ht="15">
      <c r="A156" s="144"/>
      <c r="B156" s="61"/>
      <c r="C156" s="61"/>
      <c r="D156" s="149"/>
      <c r="E156" s="149"/>
      <c r="F156" s="61"/>
      <c r="G156" s="61"/>
      <c r="H156" s="61"/>
      <c r="I156" s="61"/>
    </row>
    <row r="157" spans="1:9" ht="15">
      <c r="A157" s="144"/>
      <c r="B157" s="61"/>
      <c r="C157" s="61"/>
      <c r="D157" s="149"/>
      <c r="E157" s="149"/>
      <c r="F157" s="61"/>
      <c r="G157" s="61"/>
      <c r="H157" s="61"/>
      <c r="I157" s="61"/>
    </row>
    <row r="158" spans="1:9" ht="15">
      <c r="A158" s="144"/>
      <c r="B158" s="61"/>
      <c r="C158" s="61"/>
      <c r="D158" s="149"/>
      <c r="E158" s="149"/>
      <c r="F158" s="61"/>
      <c r="G158" s="61"/>
      <c r="H158" s="61"/>
      <c r="I158" s="61"/>
    </row>
    <row r="159" spans="1:9" ht="15">
      <c r="A159" s="144"/>
      <c r="B159" s="61"/>
      <c r="C159" s="61"/>
      <c r="D159" s="149"/>
      <c r="E159" s="149"/>
      <c r="F159" s="61"/>
      <c r="G159" s="61"/>
      <c r="H159" s="61"/>
      <c r="I159" s="61"/>
    </row>
    <row r="160" spans="1:9" ht="15">
      <c r="A160" s="144"/>
      <c r="B160" s="61"/>
      <c r="C160" s="61"/>
      <c r="D160" s="149"/>
      <c r="E160" s="149"/>
      <c r="F160" s="61"/>
      <c r="G160" s="61"/>
      <c r="H160" s="61"/>
      <c r="I160" s="61"/>
    </row>
    <row r="161" spans="1:9" ht="15">
      <c r="A161" s="144"/>
      <c r="B161" s="61"/>
      <c r="C161" s="61"/>
      <c r="D161" s="149"/>
      <c r="E161" s="149"/>
      <c r="F161" s="61"/>
      <c r="G161" s="61"/>
      <c r="H161" s="61"/>
      <c r="I161" s="61"/>
    </row>
    <row r="162" spans="1:9" ht="15">
      <c r="A162" s="144"/>
      <c r="B162" s="61"/>
      <c r="C162" s="61"/>
      <c r="D162" s="149"/>
      <c r="E162" s="149"/>
      <c r="F162" s="61"/>
      <c r="G162" s="61"/>
      <c r="H162" s="61"/>
      <c r="I162" s="61"/>
    </row>
    <row r="163" spans="1:9" ht="15">
      <c r="A163" s="144"/>
      <c r="B163" s="61"/>
      <c r="C163" s="61"/>
      <c r="D163" s="149"/>
      <c r="E163" s="149"/>
      <c r="F163" s="61"/>
      <c r="G163" s="61"/>
      <c r="H163" s="61"/>
      <c r="I163" s="61"/>
    </row>
    <row r="164" spans="1:9" ht="15">
      <c r="A164" s="144"/>
      <c r="B164" s="61"/>
      <c r="C164" s="61"/>
      <c r="D164" s="149"/>
      <c r="E164" s="149"/>
      <c r="F164" s="61"/>
      <c r="G164" s="61"/>
      <c r="H164" s="61"/>
      <c r="I164" s="61"/>
    </row>
    <row r="165" spans="1:9" ht="15">
      <c r="A165" s="144"/>
      <c r="B165" s="61"/>
      <c r="C165" s="61"/>
      <c r="D165" s="149"/>
      <c r="E165" s="149"/>
      <c r="F165" s="61"/>
      <c r="G165" s="61"/>
      <c r="H165" s="61"/>
      <c r="I165" s="61"/>
    </row>
    <row r="166" spans="1:9" ht="15">
      <c r="A166" s="144"/>
      <c r="B166" s="61"/>
      <c r="C166" s="61"/>
      <c r="D166" s="149"/>
      <c r="E166" s="149"/>
      <c r="F166" s="61"/>
      <c r="G166" s="61"/>
      <c r="H166" s="61"/>
      <c r="I166" s="61"/>
    </row>
    <row r="167" spans="1:9" ht="15">
      <c r="A167" s="144"/>
      <c r="B167" s="61"/>
      <c r="C167" s="61"/>
      <c r="D167" s="149"/>
      <c r="E167" s="149"/>
      <c r="F167" s="61"/>
      <c r="G167" s="61"/>
      <c r="H167" s="61"/>
      <c r="I167" s="61"/>
    </row>
    <row r="168" spans="1:9" ht="15">
      <c r="A168" s="144"/>
      <c r="B168" s="61"/>
      <c r="C168" s="61"/>
      <c r="D168" s="149"/>
      <c r="E168" s="149"/>
      <c r="F168" s="61"/>
      <c r="G168" s="61"/>
      <c r="H168" s="61"/>
      <c r="I168" s="61"/>
    </row>
    <row r="169" spans="1:9" ht="15">
      <c r="A169" s="144"/>
      <c r="B169" s="61"/>
      <c r="C169" s="61"/>
      <c r="D169" s="149"/>
      <c r="E169" s="149"/>
      <c r="F169" s="61"/>
      <c r="G169" s="61"/>
      <c r="H169" s="61"/>
      <c r="I169" s="61"/>
    </row>
    <row r="170" spans="1:9" ht="15">
      <c r="A170" s="144"/>
      <c r="B170" s="61"/>
      <c r="C170" s="61"/>
      <c r="D170" s="149"/>
      <c r="E170" s="149"/>
      <c r="F170" s="61"/>
      <c r="G170" s="61"/>
      <c r="H170" s="61"/>
      <c r="I170" s="61"/>
    </row>
    <row r="171" spans="1:9" ht="15">
      <c r="A171" s="144"/>
      <c r="B171" s="61"/>
      <c r="C171" s="61"/>
      <c r="D171" s="149"/>
      <c r="E171" s="149"/>
      <c r="F171" s="61"/>
      <c r="G171" s="61"/>
      <c r="H171" s="61"/>
      <c r="I171" s="61"/>
    </row>
    <row r="172" spans="1:9" ht="15">
      <c r="A172" s="144"/>
      <c r="B172" s="61"/>
      <c r="C172" s="61"/>
      <c r="D172" s="149"/>
      <c r="E172" s="149"/>
      <c r="F172" s="61"/>
      <c r="G172" s="61"/>
      <c r="H172" s="61"/>
      <c r="I172" s="61"/>
    </row>
    <row r="173" spans="1:9" ht="15">
      <c r="A173" s="144"/>
      <c r="B173" s="61"/>
      <c r="C173" s="61"/>
      <c r="D173" s="149"/>
      <c r="E173" s="149"/>
      <c r="F173" s="61"/>
      <c r="G173" s="61"/>
      <c r="H173" s="61"/>
      <c r="I173" s="61"/>
    </row>
    <row r="174" spans="1:9" ht="15">
      <c r="A174" s="144"/>
      <c r="B174" s="61"/>
      <c r="C174" s="61"/>
      <c r="D174" s="149"/>
      <c r="E174" s="149"/>
      <c r="F174" s="61"/>
      <c r="G174" s="61"/>
      <c r="H174" s="61"/>
      <c r="I174" s="61"/>
    </row>
    <row r="175" spans="1:9" ht="15">
      <c r="A175" s="144"/>
      <c r="B175" s="61"/>
      <c r="C175" s="61"/>
      <c r="D175" s="149"/>
      <c r="E175" s="149"/>
      <c r="F175" s="61"/>
      <c r="G175" s="61"/>
      <c r="H175" s="61"/>
      <c r="I175" s="61"/>
    </row>
    <row r="176" spans="1:9" ht="15">
      <c r="A176" s="144"/>
      <c r="B176" s="61"/>
      <c r="C176" s="61"/>
      <c r="D176" s="149"/>
      <c r="E176" s="149"/>
      <c r="F176" s="61"/>
      <c r="G176" s="61"/>
      <c r="H176" s="61"/>
      <c r="I176" s="61"/>
    </row>
    <row r="177" spans="1:9" ht="15">
      <c r="A177" s="144"/>
      <c r="B177" s="61"/>
      <c r="C177" s="61"/>
      <c r="D177" s="149"/>
      <c r="E177" s="149"/>
      <c r="F177" s="61"/>
      <c r="G177" s="61"/>
      <c r="H177" s="61"/>
      <c r="I177" s="61"/>
    </row>
    <row r="178" spans="1:9" ht="15">
      <c r="A178" s="144"/>
      <c r="B178" s="61"/>
      <c r="C178" s="61"/>
      <c r="D178" s="149"/>
      <c r="E178" s="149"/>
      <c r="F178" s="61"/>
      <c r="G178" s="61"/>
      <c r="H178" s="61"/>
      <c r="I178" s="61"/>
    </row>
    <row r="179" spans="1:9" ht="15">
      <c r="A179" s="144"/>
      <c r="B179" s="61"/>
      <c r="C179" s="61"/>
      <c r="D179" s="149"/>
      <c r="E179" s="149"/>
      <c r="F179" s="61"/>
      <c r="G179" s="61"/>
      <c r="H179" s="61"/>
      <c r="I179" s="61"/>
    </row>
    <row r="180" spans="1:9" ht="15">
      <c r="A180" s="144"/>
      <c r="B180" s="61"/>
      <c r="C180" s="61"/>
      <c r="D180" s="149"/>
      <c r="E180" s="149"/>
      <c r="F180" s="61"/>
      <c r="G180" s="61"/>
      <c r="H180" s="61"/>
      <c r="I180" s="61"/>
    </row>
    <row r="181" spans="1:9" ht="15">
      <c r="A181" s="144"/>
      <c r="B181" s="61"/>
      <c r="C181" s="61"/>
      <c r="D181" s="149"/>
      <c r="E181" s="149"/>
      <c r="F181" s="61"/>
      <c r="G181" s="61"/>
      <c r="H181" s="61"/>
      <c r="I181" s="61"/>
    </row>
    <row r="182" spans="1:9" ht="15">
      <c r="A182" s="144"/>
      <c r="B182" s="61"/>
      <c r="C182" s="61"/>
      <c r="D182" s="149"/>
      <c r="E182" s="149"/>
      <c r="F182" s="61"/>
      <c r="G182" s="61"/>
      <c r="H182" s="61"/>
      <c r="I182" s="61"/>
    </row>
    <row r="183" spans="1:9" ht="15">
      <c r="A183" s="144"/>
      <c r="B183" s="61"/>
      <c r="C183" s="61"/>
      <c r="D183" s="149"/>
      <c r="E183" s="149"/>
      <c r="F183" s="61"/>
      <c r="G183" s="61"/>
      <c r="H183" s="61"/>
      <c r="I183" s="61"/>
    </row>
    <row r="184" spans="1:9" ht="15">
      <c r="A184" s="144"/>
      <c r="B184" s="61"/>
      <c r="C184" s="61"/>
      <c r="D184" s="149"/>
      <c r="E184" s="149"/>
      <c r="F184" s="61"/>
      <c r="G184" s="61"/>
      <c r="H184" s="61"/>
      <c r="I184" s="61"/>
    </row>
    <row r="185" spans="1:9" ht="15">
      <c r="A185" s="144"/>
      <c r="B185" s="61"/>
      <c r="C185" s="61"/>
      <c r="D185" s="149"/>
      <c r="E185" s="149"/>
      <c r="F185" s="61"/>
      <c r="G185" s="61"/>
      <c r="H185" s="61"/>
      <c r="I185" s="61"/>
    </row>
    <row r="186" spans="1:9" ht="15">
      <c r="A186" s="144"/>
      <c r="B186" s="61"/>
      <c r="C186" s="61"/>
      <c r="D186" s="149"/>
      <c r="E186" s="149"/>
      <c r="F186" s="61"/>
      <c r="G186" s="61"/>
      <c r="H186" s="61"/>
      <c r="I186" s="61"/>
    </row>
    <row r="187" spans="1:9" ht="15">
      <c r="A187" s="144"/>
      <c r="B187" s="61"/>
      <c r="C187" s="61"/>
      <c r="D187" s="149"/>
      <c r="E187" s="149"/>
      <c r="F187" s="61"/>
      <c r="G187" s="61"/>
      <c r="H187" s="61"/>
      <c r="I187" s="61"/>
    </row>
    <row r="188" spans="1:9" ht="15">
      <c r="A188" s="144"/>
      <c r="B188" s="61"/>
      <c r="C188" s="61"/>
      <c r="D188" s="149"/>
      <c r="E188" s="149"/>
      <c r="F188" s="61"/>
      <c r="G188" s="61"/>
      <c r="H188" s="61"/>
      <c r="I188" s="61"/>
    </row>
    <row r="189" spans="1:9" ht="15">
      <c r="A189" s="144"/>
      <c r="B189" s="61"/>
      <c r="C189" s="61"/>
      <c r="D189" s="149"/>
      <c r="E189" s="149"/>
      <c r="F189" s="61"/>
      <c r="G189" s="61"/>
      <c r="H189" s="61"/>
      <c r="I189" s="61"/>
    </row>
    <row r="190" spans="1:9" ht="15">
      <c r="A190" s="144"/>
      <c r="B190" s="61"/>
      <c r="C190" s="61"/>
      <c r="D190" s="149"/>
      <c r="E190" s="149"/>
      <c r="F190" s="61"/>
      <c r="G190" s="61"/>
      <c r="H190" s="61"/>
      <c r="I190" s="61"/>
    </row>
    <row r="191" spans="1:9" ht="15">
      <c r="A191" s="144"/>
      <c r="B191" s="61"/>
      <c r="C191" s="61"/>
      <c r="D191" s="149"/>
      <c r="E191" s="149"/>
      <c r="F191" s="61"/>
      <c r="G191" s="61"/>
      <c r="H191" s="61"/>
      <c r="I191" s="61"/>
    </row>
    <row r="192" spans="1:9" ht="15">
      <c r="A192" s="144"/>
      <c r="B192" s="61"/>
      <c r="C192" s="61"/>
      <c r="D192" s="149"/>
      <c r="E192" s="149"/>
      <c r="F192" s="61"/>
      <c r="G192" s="61"/>
      <c r="H192" s="61"/>
      <c r="I192" s="61"/>
    </row>
    <row r="193" spans="1:9" ht="15">
      <c r="A193" s="144"/>
      <c r="B193" s="61"/>
      <c r="C193" s="61"/>
      <c r="D193" s="149"/>
      <c r="E193" s="149"/>
      <c r="F193" s="61"/>
      <c r="G193" s="61"/>
      <c r="H193" s="61"/>
      <c r="I193" s="61"/>
    </row>
    <row r="194" spans="1:9" ht="15">
      <c r="A194" s="144"/>
      <c r="B194" s="61"/>
      <c r="C194" s="61"/>
      <c r="D194" s="149"/>
      <c r="E194" s="149"/>
      <c r="F194" s="61"/>
      <c r="G194" s="61"/>
      <c r="H194" s="61"/>
      <c r="I194" s="61"/>
    </row>
    <row r="195" spans="1:9" ht="15">
      <c r="A195" s="144"/>
      <c r="B195" s="61"/>
      <c r="C195" s="61"/>
      <c r="D195" s="149"/>
      <c r="E195" s="149"/>
      <c r="F195" s="61"/>
      <c r="G195" s="61"/>
      <c r="H195" s="61"/>
      <c r="I195" s="61"/>
    </row>
    <row r="196" spans="1:9" ht="15">
      <c r="A196" s="144"/>
      <c r="B196" s="61"/>
      <c r="C196" s="61"/>
      <c r="D196" s="149"/>
      <c r="E196" s="149"/>
      <c r="F196" s="61"/>
      <c r="G196" s="61"/>
      <c r="H196" s="61"/>
      <c r="I196" s="61"/>
    </row>
    <row r="197" spans="1:9" ht="15">
      <c r="A197" s="144"/>
      <c r="B197" s="61"/>
      <c r="C197" s="61"/>
      <c r="D197" s="149"/>
      <c r="E197" s="149"/>
      <c r="F197" s="61"/>
      <c r="G197" s="61"/>
      <c r="H197" s="61"/>
      <c r="I197" s="61"/>
    </row>
    <row r="198" spans="1:9" ht="15">
      <c r="A198" s="144"/>
      <c r="B198" s="61"/>
      <c r="C198" s="61"/>
      <c r="D198" s="149"/>
      <c r="E198" s="149"/>
      <c r="F198" s="61"/>
      <c r="G198" s="61"/>
      <c r="H198" s="61"/>
      <c r="I198" s="61"/>
    </row>
    <row r="199" spans="1:9" ht="15">
      <c r="A199" s="144"/>
      <c r="B199" s="61"/>
      <c r="C199" s="61"/>
      <c r="D199" s="149"/>
      <c r="E199" s="149"/>
      <c r="F199" s="61"/>
      <c r="G199" s="61"/>
      <c r="H199" s="61"/>
      <c r="I199" s="61"/>
    </row>
    <row r="200" spans="1:9" ht="15">
      <c r="A200" s="144"/>
      <c r="B200" s="61"/>
      <c r="C200" s="61"/>
      <c r="D200" s="149"/>
      <c r="E200" s="149"/>
      <c r="F200" s="61"/>
      <c r="G200" s="61"/>
      <c r="H200" s="61"/>
      <c r="I200" s="61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5.140625" style="0" customWidth="1"/>
    <col min="2" max="2" width="42.57421875" style="0" customWidth="1"/>
    <col min="3" max="3" width="9.28125" style="0" customWidth="1"/>
    <col min="4" max="4" width="14.421875" style="0" customWidth="1"/>
    <col min="5" max="5" width="45.421875" style="178" customWidth="1"/>
    <col min="6" max="6" width="31.57421875" style="0" customWidth="1"/>
  </cols>
  <sheetData>
    <row r="1" spans="1:6" ht="20.25">
      <c r="A1" s="228" t="s">
        <v>53</v>
      </c>
      <c r="B1" s="228"/>
      <c r="C1" s="228"/>
      <c r="D1" s="228"/>
      <c r="E1" s="228"/>
      <c r="F1" s="180"/>
    </row>
    <row r="2" spans="1:5" ht="15.75">
      <c r="A2" s="29"/>
      <c r="B2" s="30"/>
      <c r="C2" s="35"/>
      <c r="D2" s="35"/>
      <c r="E2" s="183" t="s">
        <v>94</v>
      </c>
    </row>
    <row r="3" spans="1:5" ht="15">
      <c r="A3" s="31" t="s">
        <v>0</v>
      </c>
      <c r="B3" s="31" t="s">
        <v>54</v>
      </c>
      <c r="C3" s="32" t="s">
        <v>27</v>
      </c>
      <c r="D3" s="33" t="s">
        <v>55</v>
      </c>
      <c r="E3" s="33" t="s">
        <v>88</v>
      </c>
    </row>
    <row r="4" spans="1:5" ht="15">
      <c r="A4" s="15"/>
      <c r="B4" s="168" t="s">
        <v>17</v>
      </c>
      <c r="C4" s="169"/>
      <c r="D4" s="34"/>
      <c r="E4" s="173"/>
    </row>
    <row r="5" spans="1:5" ht="15">
      <c r="A5" s="9"/>
      <c r="B5" s="131" t="s">
        <v>117</v>
      </c>
      <c r="C5" s="130" t="s">
        <v>110</v>
      </c>
      <c r="D5" s="202">
        <v>1400</v>
      </c>
      <c r="E5" s="172" t="s">
        <v>119</v>
      </c>
    </row>
    <row r="6" spans="1:5" ht="15">
      <c r="A6" s="9"/>
      <c r="B6" s="131" t="s">
        <v>118</v>
      </c>
      <c r="C6" s="130" t="s">
        <v>99</v>
      </c>
      <c r="D6" s="202">
        <v>158000</v>
      </c>
      <c r="E6" s="172" t="s">
        <v>119</v>
      </c>
    </row>
    <row r="7" spans="1:5" ht="15">
      <c r="A7" s="9"/>
      <c r="B7" s="131" t="s">
        <v>100</v>
      </c>
      <c r="C7" s="130" t="s">
        <v>109</v>
      </c>
      <c r="D7" s="202">
        <v>1400</v>
      </c>
      <c r="E7" s="172" t="s">
        <v>119</v>
      </c>
    </row>
    <row r="8" spans="1:5" ht="15">
      <c r="A8" s="9"/>
      <c r="B8" s="131" t="s">
        <v>103</v>
      </c>
      <c r="C8" s="130" t="s">
        <v>111</v>
      </c>
      <c r="D8" s="202">
        <v>5</v>
      </c>
      <c r="E8" s="172" t="s">
        <v>119</v>
      </c>
    </row>
    <row r="9" spans="1:5" ht="15">
      <c r="A9" s="9"/>
      <c r="B9" s="131"/>
      <c r="C9" s="130"/>
      <c r="D9" s="202"/>
      <c r="E9" s="172"/>
    </row>
    <row r="10" spans="1:5" ht="15">
      <c r="A10" s="9"/>
      <c r="B10" s="131"/>
      <c r="C10" s="130"/>
      <c r="D10" s="202"/>
      <c r="E10" s="172"/>
    </row>
    <row r="11" spans="1:5" ht="15">
      <c r="A11" s="9"/>
      <c r="B11" s="131"/>
      <c r="C11" s="130"/>
      <c r="D11" s="202"/>
      <c r="E11" s="172"/>
    </row>
    <row r="12" spans="1:5" ht="15">
      <c r="A12" s="9"/>
      <c r="B12" s="131"/>
      <c r="C12" s="130"/>
      <c r="D12" s="202"/>
      <c r="E12" s="172"/>
    </row>
    <row r="13" spans="1:5" ht="15">
      <c r="A13" s="9"/>
      <c r="B13" s="131"/>
      <c r="C13" s="130"/>
      <c r="D13" s="202"/>
      <c r="E13" s="172"/>
    </row>
    <row r="14" spans="1:5" ht="15">
      <c r="A14" s="9"/>
      <c r="B14" s="170" t="s">
        <v>19</v>
      </c>
      <c r="C14" s="130"/>
      <c r="D14" s="202"/>
      <c r="E14" s="174"/>
    </row>
    <row r="15" spans="1:5" ht="15">
      <c r="A15" s="43"/>
      <c r="B15" s="131" t="s">
        <v>105</v>
      </c>
      <c r="C15" s="130" t="s">
        <v>113</v>
      </c>
      <c r="D15" s="202">
        <f>'nhan cong'!F7</f>
        <v>210138.46153846153</v>
      </c>
      <c r="E15" s="172"/>
    </row>
    <row r="16" spans="1:5" ht="15">
      <c r="A16" s="43"/>
      <c r="B16" s="131"/>
      <c r="C16" s="130"/>
      <c r="D16" s="202"/>
      <c r="E16" s="172"/>
    </row>
    <row r="17" spans="1:5" ht="15">
      <c r="A17" s="43"/>
      <c r="B17" s="131"/>
      <c r="C17" s="130"/>
      <c r="D17" s="202"/>
      <c r="E17" s="172"/>
    </row>
    <row r="18" spans="1:5" ht="15">
      <c r="A18" s="43"/>
      <c r="B18" s="170" t="s">
        <v>92</v>
      </c>
      <c r="C18" s="130"/>
      <c r="D18" s="202"/>
      <c r="E18" s="172"/>
    </row>
    <row r="19" spans="1:5" ht="15">
      <c r="A19" s="43"/>
      <c r="B19" s="131" t="s">
        <v>106</v>
      </c>
      <c r="C19" s="130" t="s">
        <v>114</v>
      </c>
      <c r="D19" s="204"/>
      <c r="E19" s="172"/>
    </row>
    <row r="20" spans="1:5" ht="15">
      <c r="A20" s="43"/>
      <c r="B20" s="131" t="s">
        <v>107</v>
      </c>
      <c r="C20" s="130" t="s">
        <v>114</v>
      </c>
      <c r="D20" s="202">
        <f>may!Q4</f>
        <v>386167.89010989014</v>
      </c>
      <c r="E20" s="172"/>
    </row>
    <row r="21" spans="1:5" ht="15">
      <c r="A21" s="43"/>
      <c r="B21" s="131"/>
      <c r="C21" s="130"/>
      <c r="D21" s="202"/>
      <c r="E21" s="172"/>
    </row>
    <row r="22" spans="1:5" ht="15">
      <c r="A22" s="43"/>
      <c r="B22" s="131"/>
      <c r="C22" s="130"/>
      <c r="D22" s="130"/>
      <c r="E22" s="172"/>
    </row>
    <row r="23" spans="1:5" ht="15">
      <c r="A23" s="43"/>
      <c r="B23" s="151"/>
      <c r="C23" s="152"/>
      <c r="D23" s="171"/>
      <c r="E23" s="175"/>
    </row>
    <row r="24" spans="1:5" ht="15">
      <c r="A24" s="43"/>
      <c r="B24" s="44"/>
      <c r="C24" s="43"/>
      <c r="D24" s="43"/>
      <c r="E24" s="176"/>
    </row>
    <row r="25" spans="1:5" ht="15">
      <c r="A25" s="51"/>
      <c r="B25" s="52"/>
      <c r="C25" s="51"/>
      <c r="D25" s="51"/>
      <c r="E25" s="177"/>
    </row>
  </sheetData>
  <sheetProtection/>
  <mergeCells count="1">
    <mergeCell ref="A1:E1"/>
  </mergeCells>
  <conditionalFormatting sqref="E14 E23:E25">
    <cfRule type="cellIs" priority="27" dxfId="1" operator="notEqual" stopIfTrue="1">
      <formula>#REF!</formula>
    </cfRule>
  </conditionalFormatting>
  <dataValidations count="1">
    <dataValidation type="decimal" allowBlank="1" showErrorMessage="1" errorTitle="Dự toán Delta" error="Ô này chỉ nhập được dữ liệu dạng số. Hãy nhập lại!" sqref="D4 E14:E25">
      <formula1>0</formula1>
      <formula2>10000000000000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4.140625" style="0" customWidth="1"/>
    <col min="2" max="2" width="36.00390625" style="0" customWidth="1"/>
    <col min="3" max="3" width="8.421875" style="0" customWidth="1"/>
    <col min="4" max="4" width="19.28125" style="0" bestFit="1" customWidth="1"/>
    <col min="5" max="5" width="13.28125" style="0" customWidth="1"/>
    <col min="6" max="6" width="13.00390625" style="0" customWidth="1"/>
  </cols>
  <sheetData>
    <row r="1" spans="1:6" ht="20.25">
      <c r="A1" s="229" t="s">
        <v>85</v>
      </c>
      <c r="B1" s="229"/>
      <c r="C1" s="229"/>
      <c r="D1" s="229"/>
      <c r="E1" s="229"/>
      <c r="F1" s="229"/>
    </row>
    <row r="2" spans="1:6" ht="15.75">
      <c r="A2" s="230"/>
      <c r="B2" s="230"/>
      <c r="C2" s="230"/>
      <c r="D2" s="230"/>
      <c r="E2" s="230"/>
      <c r="F2" s="230"/>
    </row>
    <row r="3" spans="1:6" ht="15.75">
      <c r="A3" s="184"/>
      <c r="B3" s="184"/>
      <c r="C3" s="184"/>
      <c r="D3" s="184"/>
      <c r="E3" s="184"/>
      <c r="F3" s="185" t="s">
        <v>94</v>
      </c>
    </row>
    <row r="4" spans="1:6" s="64" customFormat="1" ht="15">
      <c r="A4" s="62"/>
      <c r="B4" s="62"/>
      <c r="C4" s="62" t="s">
        <v>73</v>
      </c>
      <c r="D4" s="63" t="s">
        <v>95</v>
      </c>
      <c r="E4" s="62" t="s">
        <v>74</v>
      </c>
      <c r="F4" s="62" t="s">
        <v>74</v>
      </c>
    </row>
    <row r="5" spans="1:6" s="64" customFormat="1" ht="15">
      <c r="A5" s="65" t="s">
        <v>30</v>
      </c>
      <c r="B5" s="65" t="s">
        <v>75</v>
      </c>
      <c r="C5" s="65" t="s">
        <v>76</v>
      </c>
      <c r="D5" s="66" t="s">
        <v>96</v>
      </c>
      <c r="E5" s="65" t="s">
        <v>77</v>
      </c>
      <c r="F5" s="65" t="s">
        <v>77</v>
      </c>
    </row>
    <row r="6" spans="1:6" s="64" customFormat="1" ht="15">
      <c r="A6" s="65"/>
      <c r="B6" s="65"/>
      <c r="C6" s="65" t="s">
        <v>77</v>
      </c>
      <c r="D6" s="67"/>
      <c r="E6" s="65" t="s">
        <v>78</v>
      </c>
      <c r="F6" s="65" t="s">
        <v>79</v>
      </c>
    </row>
    <row r="7" spans="1:6" s="64" customFormat="1" ht="15">
      <c r="A7" s="68"/>
      <c r="B7" s="131" t="s">
        <v>105</v>
      </c>
      <c r="C7" s="69">
        <v>2.355</v>
      </c>
      <c r="D7" s="203">
        <v>2320000</v>
      </c>
      <c r="E7" s="203">
        <f>C7*D7</f>
        <v>5463600</v>
      </c>
      <c r="F7" s="203">
        <f>E7/26</f>
        <v>210138.46153846153</v>
      </c>
    </row>
    <row r="8" spans="1:6" s="64" customFormat="1" ht="15">
      <c r="A8" s="70"/>
      <c r="B8" s="71" t="s">
        <v>122</v>
      </c>
      <c r="C8" s="72">
        <v>2.16</v>
      </c>
      <c r="D8" s="203">
        <v>2320000</v>
      </c>
      <c r="E8" s="203">
        <f>C8*D8</f>
        <v>5011200</v>
      </c>
      <c r="F8" s="203">
        <f>E8/26</f>
        <v>192738.46153846153</v>
      </c>
    </row>
    <row r="9" spans="1:6" s="64" customFormat="1" ht="15">
      <c r="A9" s="70"/>
      <c r="B9" s="71"/>
      <c r="C9" s="72"/>
      <c r="D9" s="73"/>
      <c r="E9" s="73"/>
      <c r="F9" s="73"/>
    </row>
    <row r="10" spans="1:6" s="64" customFormat="1" ht="15">
      <c r="A10" s="68"/>
      <c r="B10" s="71"/>
      <c r="C10" s="153"/>
      <c r="D10" s="73"/>
      <c r="E10" s="73"/>
      <c r="F10" s="73"/>
    </row>
    <row r="11" spans="1:6" s="64" customFormat="1" ht="15">
      <c r="A11" s="70"/>
      <c r="B11" s="71"/>
      <c r="C11" s="72"/>
      <c r="D11" s="73"/>
      <c r="E11" s="73"/>
      <c r="F11" s="73"/>
    </row>
    <row r="12" spans="1:6" s="64" customFormat="1" ht="15">
      <c r="A12" s="74"/>
      <c r="B12" s="75"/>
      <c r="C12" s="76"/>
      <c r="D12" s="77"/>
      <c r="E12" s="77"/>
      <c r="F12" s="77"/>
    </row>
    <row r="13" spans="1:6" ht="15">
      <c r="A13" s="2"/>
      <c r="B13" s="2"/>
      <c r="C13" s="2"/>
      <c r="D13" s="2"/>
      <c r="E13" s="2"/>
      <c r="F13" s="2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"/>
  <sheetViews>
    <sheetView zoomScale="110" zoomScaleNormal="110" zoomScalePageLayoutView="0" workbookViewId="0" topLeftCell="D1">
      <selection activeCell="Q4" sqref="Q4"/>
    </sheetView>
  </sheetViews>
  <sheetFormatPr defaultColWidth="9.140625" defaultRowHeight="15"/>
  <cols>
    <col min="1" max="1" width="6.28125" style="0" customWidth="1"/>
    <col min="2" max="2" width="19.140625" style="1" customWidth="1"/>
    <col min="3" max="3" width="8.421875" style="0" customWidth="1"/>
    <col min="8" max="8" width="5.8515625" style="0" customWidth="1"/>
    <col min="9" max="9" width="13.57421875" style="0" customWidth="1"/>
    <col min="10" max="10" width="12.00390625" style="0" customWidth="1"/>
    <col min="13" max="13" width="11.00390625" style="0" customWidth="1"/>
    <col min="14" max="14" width="16.7109375" style="0" customWidth="1"/>
    <col min="15" max="16" width="10.421875" style="0" customWidth="1"/>
    <col min="17" max="17" width="9.00390625" style="0" customWidth="1"/>
  </cols>
  <sheetData>
    <row r="1" spans="1:17" ht="20.25" customHeight="1">
      <c r="A1" s="229" t="s">
        <v>84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</row>
    <row r="2" spans="1:17" ht="17.25">
      <c r="A2" s="40"/>
      <c r="B2" s="41"/>
      <c r="C2" s="40"/>
      <c r="D2" s="40"/>
      <c r="E2" s="40"/>
      <c r="F2" s="40"/>
      <c r="G2" s="40"/>
      <c r="H2" s="40"/>
      <c r="I2" s="40"/>
      <c r="J2" s="42"/>
      <c r="K2" s="40"/>
      <c r="L2" s="40"/>
      <c r="M2" s="40"/>
      <c r="N2" s="40"/>
      <c r="O2" s="40"/>
      <c r="P2" s="186" t="s">
        <v>94</v>
      </c>
      <c r="Q2" s="40"/>
    </row>
    <row r="3" spans="1:17" s="81" customFormat="1" ht="60">
      <c r="A3" s="78" t="s">
        <v>30</v>
      </c>
      <c r="B3" s="154" t="s">
        <v>61</v>
      </c>
      <c r="C3" s="78" t="s">
        <v>62</v>
      </c>
      <c r="D3" s="79" t="s">
        <v>89</v>
      </c>
      <c r="E3" s="79" t="s">
        <v>90</v>
      </c>
      <c r="F3" s="79" t="s">
        <v>91</v>
      </c>
      <c r="G3" s="231" t="s">
        <v>63</v>
      </c>
      <c r="H3" s="232"/>
      <c r="I3" s="79" t="s">
        <v>64</v>
      </c>
      <c r="J3" s="80" t="s">
        <v>65</v>
      </c>
      <c r="K3" s="80" t="s">
        <v>66</v>
      </c>
      <c r="L3" s="80" t="s">
        <v>67</v>
      </c>
      <c r="M3" s="80" t="s">
        <v>68</v>
      </c>
      <c r="N3" s="80" t="s">
        <v>69</v>
      </c>
      <c r="O3" s="80" t="s">
        <v>70</v>
      </c>
      <c r="P3" s="80" t="s">
        <v>71</v>
      </c>
      <c r="Q3" s="80" t="s">
        <v>72</v>
      </c>
    </row>
    <row r="4" spans="1:17" s="64" customFormat="1" ht="15">
      <c r="A4" s="82"/>
      <c r="B4" s="151" t="s">
        <v>107</v>
      </c>
      <c r="C4" s="82">
        <v>280</v>
      </c>
      <c r="D4" s="138">
        <v>0.18</v>
      </c>
      <c r="E4" s="139">
        <v>0.0432</v>
      </c>
      <c r="F4" s="140">
        <v>0.05</v>
      </c>
      <c r="G4" s="83">
        <v>21</v>
      </c>
      <c r="H4" s="84" t="s">
        <v>120</v>
      </c>
      <c r="I4" s="84" t="s">
        <v>121</v>
      </c>
      <c r="J4" s="160">
        <v>163700000</v>
      </c>
      <c r="K4" s="156">
        <v>0</v>
      </c>
      <c r="L4" s="84">
        <v>1.07</v>
      </c>
      <c r="M4" s="155">
        <v>1500</v>
      </c>
      <c r="N4" s="160">
        <f>((1-K4)*D4+E4+F4)*J4/C4</f>
        <v>159724.42857142858</v>
      </c>
      <c r="O4" s="160">
        <f>G4*M4*L4</f>
        <v>33705</v>
      </c>
      <c r="P4" s="160">
        <f>'nhan cong'!F8</f>
        <v>192738.46153846153</v>
      </c>
      <c r="Q4" s="160">
        <f>N4+O4+P4</f>
        <v>386167.89010989014</v>
      </c>
    </row>
    <row r="5" spans="1:17" s="64" customFormat="1" ht="15">
      <c r="A5" s="85"/>
      <c r="B5" s="151"/>
      <c r="C5" s="85"/>
      <c r="D5" s="87"/>
      <c r="E5" s="88"/>
      <c r="F5" s="87"/>
      <c r="G5" s="89"/>
      <c r="H5" s="90"/>
      <c r="I5" s="157"/>
      <c r="J5" s="161"/>
      <c r="K5" s="158"/>
      <c r="L5" s="157"/>
      <c r="M5" s="159"/>
      <c r="N5" s="161"/>
      <c r="O5" s="161"/>
      <c r="P5" s="161"/>
      <c r="Q5" s="161"/>
    </row>
    <row r="6" spans="1:17" s="64" customFormat="1" ht="15">
      <c r="A6" s="85"/>
      <c r="B6" s="151"/>
      <c r="C6" s="85"/>
      <c r="D6" s="87"/>
      <c r="E6" s="141"/>
      <c r="F6" s="87"/>
      <c r="G6" s="89"/>
      <c r="H6" s="90"/>
      <c r="I6" s="157"/>
      <c r="J6" s="161"/>
      <c r="K6" s="162"/>
      <c r="L6" s="163"/>
      <c r="M6" s="159"/>
      <c r="N6" s="161"/>
      <c r="O6" s="161"/>
      <c r="P6" s="161"/>
      <c r="Q6" s="161"/>
    </row>
    <row r="7" spans="1:17" s="64" customFormat="1" ht="15">
      <c r="A7" s="85"/>
      <c r="B7" s="86"/>
      <c r="C7" s="85"/>
      <c r="D7" s="87"/>
      <c r="E7" s="87"/>
      <c r="F7" s="87"/>
      <c r="G7" s="89"/>
      <c r="H7" s="90"/>
      <c r="I7" s="91"/>
      <c r="J7" s="92"/>
      <c r="K7" s="93"/>
      <c r="L7" s="94"/>
      <c r="M7" s="95"/>
      <c r="N7" s="96"/>
      <c r="O7" s="91"/>
      <c r="P7" s="97"/>
      <c r="Q7" s="98"/>
    </row>
    <row r="8" spans="1:17" s="64" customFormat="1" ht="15">
      <c r="A8" s="85"/>
      <c r="B8" s="86"/>
      <c r="C8" s="85"/>
      <c r="D8" s="87"/>
      <c r="E8" s="87"/>
      <c r="F8" s="87"/>
      <c r="G8" s="89"/>
      <c r="H8" s="90"/>
      <c r="I8" s="91"/>
      <c r="J8" s="92"/>
      <c r="K8" s="93"/>
      <c r="L8" s="94"/>
      <c r="M8" s="95"/>
      <c r="N8" s="96"/>
      <c r="O8" s="91"/>
      <c r="P8" s="97"/>
      <c r="Q8" s="98"/>
    </row>
    <row r="9" spans="1:17" s="64" customFormat="1" ht="15">
      <c r="A9" s="99"/>
      <c r="B9" s="100"/>
      <c r="C9" s="99"/>
      <c r="D9" s="101"/>
      <c r="E9" s="101"/>
      <c r="F9" s="101"/>
      <c r="G9" s="102"/>
      <c r="H9" s="103"/>
      <c r="I9" s="104"/>
      <c r="J9" s="105"/>
      <c r="K9" s="106"/>
      <c r="L9" s="107"/>
      <c r="M9" s="108"/>
      <c r="N9" s="109"/>
      <c r="O9" s="104"/>
      <c r="P9" s="110"/>
      <c r="Q9" s="111"/>
    </row>
    <row r="10" spans="1:17" s="64" customFormat="1" ht="15">
      <c r="A10" s="112"/>
      <c r="B10" s="113"/>
      <c r="C10" s="112"/>
      <c r="D10" s="114"/>
      <c r="E10" s="114"/>
      <c r="F10" s="114"/>
      <c r="G10" s="115"/>
      <c r="H10" s="116"/>
      <c r="I10" s="79"/>
      <c r="J10" s="117"/>
      <c r="K10" s="118"/>
      <c r="L10" s="119"/>
      <c r="M10" s="120"/>
      <c r="N10" s="121"/>
      <c r="O10" s="79"/>
      <c r="P10" s="122"/>
      <c r="Q10" s="123"/>
    </row>
  </sheetData>
  <sheetProtection/>
  <mergeCells count="2">
    <mergeCell ref="A1:Q1"/>
    <mergeCell ref="G3:H3"/>
  </mergeCells>
  <dataValidations count="1">
    <dataValidation allowBlank="1" showInputMessage="1" showErrorMessage="1" promptTitle="http://giaxaydung.vn" prompt="Có thể thay đổi giá tính khấu hao ở đây, sẽ thay đổi giá ca máy tương ứng." sqref="J5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C1">
      <selection activeCell="K12" sqref="K12"/>
    </sheetView>
  </sheetViews>
  <sheetFormatPr defaultColWidth="9.140625" defaultRowHeight="15"/>
  <cols>
    <col min="1" max="1" width="5.28125" style="0" customWidth="1"/>
    <col min="2" max="2" width="11.7109375" style="0" customWidth="1"/>
    <col min="3" max="3" width="35.57421875" style="1" customWidth="1"/>
    <col min="4" max="4" width="8.28125" style="0" customWidth="1"/>
    <col min="5" max="7" width="12.28125" style="0" customWidth="1"/>
    <col min="8" max="8" width="13.28125" style="0" customWidth="1"/>
    <col min="9" max="9" width="10.421875" style="0" customWidth="1"/>
    <col min="10" max="10" width="12.57421875" style="0" customWidth="1"/>
    <col min="11" max="11" width="10.421875" style="0" customWidth="1"/>
  </cols>
  <sheetData>
    <row r="1" spans="1:11" ht="20.25">
      <c r="A1" s="227" t="s">
        <v>82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5">
      <c r="A2" s="12"/>
      <c r="B2" s="12"/>
      <c r="C2" s="146"/>
      <c r="D2" s="12"/>
      <c r="E2" s="12"/>
      <c r="F2" s="12"/>
      <c r="G2" s="12"/>
      <c r="H2" s="12"/>
      <c r="I2" s="12"/>
      <c r="J2" s="12"/>
      <c r="K2" s="12"/>
    </row>
    <row r="3" spans="1:11" ht="15">
      <c r="A3" s="12"/>
      <c r="B3" s="12"/>
      <c r="C3" s="146"/>
      <c r="D3" s="12"/>
      <c r="E3" s="12"/>
      <c r="F3" s="12"/>
      <c r="G3" s="12"/>
      <c r="H3" s="12"/>
      <c r="I3" s="12"/>
      <c r="J3" s="12"/>
      <c r="K3" s="59" t="s">
        <v>94</v>
      </c>
    </row>
    <row r="4" spans="1:11" ht="15">
      <c r="A4" s="236" t="s">
        <v>0</v>
      </c>
      <c r="B4" s="236" t="s">
        <v>4</v>
      </c>
      <c r="C4" s="236" t="s">
        <v>26</v>
      </c>
      <c r="D4" s="236" t="s">
        <v>27</v>
      </c>
      <c r="E4" s="236" t="s">
        <v>2</v>
      </c>
      <c r="F4" s="233" t="s">
        <v>3</v>
      </c>
      <c r="G4" s="234"/>
      <c r="H4" s="235"/>
      <c r="I4" s="233" t="s">
        <v>9</v>
      </c>
      <c r="J4" s="234"/>
      <c r="K4" s="235"/>
    </row>
    <row r="5" spans="1:11" ht="15">
      <c r="A5" s="237"/>
      <c r="B5" s="237"/>
      <c r="C5" s="237"/>
      <c r="D5" s="237"/>
      <c r="E5" s="237"/>
      <c r="F5" s="128" t="s">
        <v>17</v>
      </c>
      <c r="G5" s="128" t="s">
        <v>19</v>
      </c>
      <c r="H5" s="128" t="s">
        <v>20</v>
      </c>
      <c r="I5" s="128" t="s">
        <v>17</v>
      </c>
      <c r="J5" s="128" t="s">
        <v>19</v>
      </c>
      <c r="K5" s="128" t="s">
        <v>20</v>
      </c>
    </row>
    <row r="6" spans="1:11" ht="15">
      <c r="A6" s="130"/>
      <c r="B6" s="131"/>
      <c r="C6" s="132" t="s">
        <v>116</v>
      </c>
      <c r="D6" s="133" t="s">
        <v>99</v>
      </c>
      <c r="E6" s="137">
        <v>10.21</v>
      </c>
      <c r="F6" s="147">
        <f>'phan tich don gia'!I5</f>
        <v>776511.1938</v>
      </c>
      <c r="G6" s="147">
        <f>'phan tich don gia'!I11</f>
        <v>298396.6153846154</v>
      </c>
      <c r="H6" s="147">
        <f>'phan tich don gia'!I13</f>
        <v>15523.949182417584</v>
      </c>
      <c r="I6" s="147">
        <f>E6*F6</f>
        <v>7928179.288698001</v>
      </c>
      <c r="J6" s="147">
        <f>E6*G6</f>
        <v>3046629.443076923</v>
      </c>
      <c r="K6" s="147">
        <f>E6*H6</f>
        <v>158499.52115248353</v>
      </c>
    </row>
    <row r="7" spans="1:11" ht="15">
      <c r="A7" s="130"/>
      <c r="B7" s="131"/>
      <c r="C7" s="132"/>
      <c r="D7" s="133"/>
      <c r="E7" s="137"/>
      <c r="F7" s="206"/>
      <c r="G7" s="207"/>
      <c r="H7" s="206"/>
      <c r="I7" s="207"/>
      <c r="J7" s="206"/>
      <c r="K7" s="207"/>
    </row>
    <row r="8" spans="1:11" ht="15">
      <c r="A8" s="130"/>
      <c r="B8" s="131"/>
      <c r="C8" s="132"/>
      <c r="D8" s="133"/>
      <c r="E8" s="137"/>
      <c r="F8" s="206"/>
      <c r="G8" s="207"/>
      <c r="H8" s="206"/>
      <c r="I8" s="207"/>
      <c r="J8" s="206"/>
      <c r="K8" s="207"/>
    </row>
    <row r="9" spans="1:11" ht="15">
      <c r="A9" s="130"/>
      <c r="B9" s="131"/>
      <c r="C9" s="132"/>
      <c r="D9" s="133"/>
      <c r="E9" s="137"/>
      <c r="F9" s="206"/>
      <c r="G9" s="206"/>
      <c r="H9" s="206"/>
      <c r="I9" s="206"/>
      <c r="J9" s="206"/>
      <c r="K9" s="206"/>
    </row>
    <row r="10" spans="1:11" ht="15">
      <c r="A10" s="130"/>
      <c r="B10" s="131"/>
      <c r="C10" s="132"/>
      <c r="D10" s="133"/>
      <c r="E10" s="137"/>
      <c r="F10" s="206"/>
      <c r="G10" s="206"/>
      <c r="H10" s="206"/>
      <c r="I10" s="206"/>
      <c r="J10" s="206"/>
      <c r="K10" s="206"/>
    </row>
    <row r="11" spans="1:11" ht="15">
      <c r="A11" s="43"/>
      <c r="B11" s="124"/>
      <c r="C11" s="124"/>
      <c r="D11" s="43"/>
      <c r="E11" s="49"/>
      <c r="F11" s="208"/>
      <c r="G11" s="208"/>
      <c r="H11" s="208"/>
      <c r="I11" s="208"/>
      <c r="J11" s="208"/>
      <c r="K11" s="208"/>
    </row>
    <row r="12" spans="1:11" ht="15">
      <c r="A12" s="51"/>
      <c r="B12" s="125"/>
      <c r="C12" s="126" t="s">
        <v>52</v>
      </c>
      <c r="D12" s="51"/>
      <c r="E12" s="57"/>
      <c r="F12" s="57"/>
      <c r="G12" s="57"/>
      <c r="H12" s="127"/>
      <c r="I12" s="148">
        <f>SUM(I6:I11)</f>
        <v>7928179.288698001</v>
      </c>
      <c r="J12" s="148">
        <f>SUM(J6:J11)</f>
        <v>3046629.443076923</v>
      </c>
      <c r="K12" s="148">
        <f>SUM(K6:K11)</f>
        <v>158499.52115248353</v>
      </c>
    </row>
  </sheetData>
  <sheetProtection/>
  <mergeCells count="8">
    <mergeCell ref="A1:K1"/>
    <mergeCell ref="F4:H4"/>
    <mergeCell ref="I4:K4"/>
    <mergeCell ref="E4:E5"/>
    <mergeCell ref="D4:D5"/>
    <mergeCell ref="C4:C5"/>
    <mergeCell ref="B4:B5"/>
    <mergeCell ref="A4:A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5.421875" style="0" customWidth="1"/>
    <col min="2" max="2" width="49.57421875" style="0" customWidth="1"/>
    <col min="3" max="3" width="11.7109375" style="0" customWidth="1"/>
    <col min="4" max="4" width="34.00390625" style="0" customWidth="1"/>
    <col min="5" max="5" width="16.57421875" style="0" customWidth="1"/>
  </cols>
  <sheetData>
    <row r="1" spans="1:5" ht="20.25">
      <c r="A1" s="227" t="s">
        <v>83</v>
      </c>
      <c r="B1" s="227"/>
      <c r="C1" s="227"/>
      <c r="D1" s="227"/>
      <c r="E1" s="227"/>
    </row>
    <row r="2" spans="1:5" ht="15">
      <c r="A2" s="12"/>
      <c r="B2" s="12"/>
      <c r="C2" s="12"/>
      <c r="D2" s="12"/>
      <c r="E2" s="12"/>
    </row>
    <row r="3" spans="1:5" ht="15">
      <c r="A3" s="12"/>
      <c r="B3" s="12"/>
      <c r="C3" s="12"/>
      <c r="D3" s="12"/>
      <c r="E3" s="59" t="s">
        <v>94</v>
      </c>
    </row>
    <row r="4" spans="1:5" ht="15">
      <c r="A4" s="13" t="s">
        <v>0</v>
      </c>
      <c r="B4" s="13" t="s">
        <v>35</v>
      </c>
      <c r="C4" s="13" t="s">
        <v>36</v>
      </c>
      <c r="D4" s="13" t="s">
        <v>37</v>
      </c>
      <c r="E4" s="13" t="s">
        <v>9</v>
      </c>
    </row>
    <row r="5" spans="1:5" ht="15">
      <c r="A5" s="16">
        <v>1</v>
      </c>
      <c r="B5" s="17" t="s">
        <v>38</v>
      </c>
      <c r="C5" s="16" t="s">
        <v>21</v>
      </c>
      <c r="D5" s="36" t="s">
        <v>56</v>
      </c>
      <c r="E5" s="18">
        <f>'bang tong hop'!I12</f>
        <v>7928179.288698001</v>
      </c>
    </row>
    <row r="6" spans="1:5" ht="15">
      <c r="A6" s="20">
        <v>2</v>
      </c>
      <c r="B6" s="21" t="s">
        <v>39</v>
      </c>
      <c r="C6" s="20" t="s">
        <v>22</v>
      </c>
      <c r="D6" s="19" t="s">
        <v>56</v>
      </c>
      <c r="E6" s="22">
        <f>'bang tong hop'!J12</f>
        <v>3046629.443076923</v>
      </c>
    </row>
    <row r="7" spans="1:5" ht="15">
      <c r="A7" s="20">
        <v>3</v>
      </c>
      <c r="B7" s="21" t="s">
        <v>40</v>
      </c>
      <c r="C7" s="20" t="s">
        <v>23</v>
      </c>
      <c r="D7" s="19" t="s">
        <v>56</v>
      </c>
      <c r="E7" s="22">
        <f>'bang tong hop'!K12</f>
        <v>158499.52115248353</v>
      </c>
    </row>
    <row r="8" spans="1:5" ht="15">
      <c r="A8" s="9" t="s">
        <v>41</v>
      </c>
      <c r="B8" s="23" t="s">
        <v>42</v>
      </c>
      <c r="C8" s="20" t="s">
        <v>31</v>
      </c>
      <c r="D8" s="19" t="s">
        <v>115</v>
      </c>
      <c r="E8" s="14">
        <f>E5+E6+E7</f>
        <v>11133308.252927408</v>
      </c>
    </row>
    <row r="9" spans="1:5" ht="15">
      <c r="A9" s="9" t="s">
        <v>43</v>
      </c>
      <c r="B9" s="23" t="s">
        <v>44</v>
      </c>
      <c r="C9" s="20" t="s">
        <v>32</v>
      </c>
      <c r="D9" s="19" t="s">
        <v>80</v>
      </c>
      <c r="E9" s="14">
        <f>6.5%*E8</f>
        <v>723665.0364402815</v>
      </c>
    </row>
    <row r="10" spans="1:5" ht="15">
      <c r="A10" s="9" t="s">
        <v>45</v>
      </c>
      <c r="B10" s="23" t="s">
        <v>46</v>
      </c>
      <c r="C10" s="20" t="s">
        <v>33</v>
      </c>
      <c r="D10" s="19" t="s">
        <v>81</v>
      </c>
      <c r="E10" s="14">
        <f>5.5%*(E8+E9)</f>
        <v>652133.530915223</v>
      </c>
    </row>
    <row r="11" spans="1:5" ht="15">
      <c r="A11" s="20"/>
      <c r="B11" s="21" t="s">
        <v>47</v>
      </c>
      <c r="C11" s="20" t="s">
        <v>57</v>
      </c>
      <c r="D11" s="19" t="s">
        <v>48</v>
      </c>
      <c r="E11" s="22">
        <f>E8+E9+E10</f>
        <v>12509106.820282912</v>
      </c>
    </row>
    <row r="12" spans="1:5" ht="15">
      <c r="A12" s="9" t="s">
        <v>49</v>
      </c>
      <c r="B12" s="23" t="s">
        <v>50</v>
      </c>
      <c r="C12" s="20" t="s">
        <v>34</v>
      </c>
      <c r="D12" s="19" t="s">
        <v>58</v>
      </c>
      <c r="E12" s="14">
        <f>10%*E11</f>
        <v>1250910.6820282913</v>
      </c>
    </row>
    <row r="13" spans="1:5" ht="15">
      <c r="A13" s="24"/>
      <c r="B13" s="25" t="s">
        <v>51</v>
      </c>
      <c r="C13" s="24" t="s">
        <v>59</v>
      </c>
      <c r="D13" s="37" t="s">
        <v>60</v>
      </c>
      <c r="E13" s="196">
        <f>E11+E12</f>
        <v>13760017.502311204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2014-10-28T01:22:16Z</dcterms:created>
  <dcterms:modified xsi:type="dcterms:W3CDTF">2017-04-28T10:06:40Z</dcterms:modified>
  <cp:category/>
  <cp:version/>
  <cp:contentType/>
  <cp:contentStatus/>
</cp:coreProperties>
</file>