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Binh sai goc" sheetId="4" r:id="rId1"/>
    <sheet name="BS do cao" sheetId="5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11" i="5" l="1"/>
  <c r="B10" i="5"/>
  <c r="E6" i="5"/>
  <c r="C6" i="5"/>
  <c r="F1" i="5"/>
  <c r="D3" i="5" s="1"/>
  <c r="C11" i="4"/>
  <c r="C15" i="4"/>
  <c r="C14" i="4"/>
  <c r="B13" i="4"/>
  <c r="C9" i="4"/>
  <c r="C8" i="4"/>
  <c r="C7" i="4"/>
  <c r="C6" i="4"/>
  <c r="C3" i="4"/>
  <c r="E5" i="4" s="1"/>
  <c r="D12" i="5" l="1"/>
  <c r="E7" i="5" s="1"/>
  <c r="C7" i="5" s="1"/>
  <c r="E8" i="5" s="1"/>
  <c r="C10" i="4"/>
  <c r="C8" i="5" l="1"/>
  <c r="E9" i="5" s="1"/>
  <c r="C12" i="4"/>
  <c r="D7" i="4" s="1"/>
  <c r="D8" i="4"/>
  <c r="C9" i="5" l="1"/>
  <c r="E10" i="5" s="1"/>
  <c r="D6" i="4"/>
  <c r="E6" i="4" s="1"/>
  <c r="E7" i="4" s="1"/>
  <c r="E8" i="4" s="1"/>
  <c r="D9" i="4"/>
  <c r="E9" i="4" l="1"/>
  <c r="E13" i="5" l="1"/>
</calcChain>
</file>

<file path=xl/sharedStrings.xml><?xml version="1.0" encoding="utf-8"?>
<sst xmlns="http://schemas.openxmlformats.org/spreadsheetml/2006/main" count="31" uniqueCount="30">
  <si>
    <t>I</t>
  </si>
  <si>
    <t>II</t>
  </si>
  <si>
    <t>III</t>
  </si>
  <si>
    <t>IV</t>
  </si>
  <si>
    <t>Σ</t>
  </si>
  <si>
    <t>Góc phương vị</t>
  </si>
  <si>
    <t>LƯU Ý:</t>
  </si>
  <si>
    <t>Nhập góc bao gồm các số độ, phút, giây liền nhau vào ô màu vàng</t>
  </si>
  <si>
    <t>Góc phương vị (ban đầu)</t>
  </si>
  <si>
    <t>Góc hiệu chỉnh</t>
  </si>
  <si>
    <t>A</t>
  </si>
  <si>
    <t>B</t>
  </si>
  <si>
    <t>C</t>
  </si>
  <si>
    <t>D</t>
  </si>
  <si>
    <r>
      <t xml:space="preserve">Góc ngoặt (góc bằng trong lưới kín) - </t>
    </r>
    <r>
      <rPr>
        <b/>
        <sz val="13"/>
        <color rgb="FF0070C0"/>
        <rFont val="Symbol"/>
        <family val="1"/>
        <charset val="2"/>
      </rPr>
      <t>b</t>
    </r>
  </si>
  <si>
    <t>Nhập góc ngoặt (góc bằng)</t>
  </si>
  <si>
    <t>Bảng bình sai độ cao</t>
  </si>
  <si>
    <t>STT</t>
  </si>
  <si>
    <t>ĐỘ CAO</t>
  </si>
  <si>
    <t>H(i)</t>
  </si>
  <si>
    <t>Trạm</t>
  </si>
  <si>
    <t>mia sau</t>
  </si>
  <si>
    <t>HI</t>
  </si>
  <si>
    <t>mia trước</t>
  </si>
  <si>
    <t>Độ cao</t>
  </si>
  <si>
    <t>Station</t>
  </si>
  <si>
    <t>BS</t>
  </si>
  <si>
    <t>Height of Ins</t>
  </si>
  <si>
    <t>FS</t>
  </si>
  <si>
    <t>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</si>
</sst>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h]&quot;° &quot;mm&quot;' &quot;ss&quot;''&quot;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3"/>
      <color theme="1"/>
      <name val="Arial"/>
      <family val="2"/>
    </font>
    <font>
      <b/>
      <sz val="13"/>
      <name val="Times New Roman"/>
      <family val="1"/>
    </font>
    <font>
      <b/>
      <sz val="13"/>
      <color rgb="FFFF0000"/>
      <name val="Arial"/>
      <family val="2"/>
    </font>
    <font>
      <b/>
      <sz val="13"/>
      <color rgb="FF0070C0"/>
      <name val="Arial"/>
      <family val="2"/>
      <charset val="163"/>
    </font>
    <font>
      <b/>
      <sz val="13"/>
      <color rgb="FFFF0000"/>
      <name val="Arial"/>
      <family val="2"/>
      <charset val="163"/>
    </font>
    <font>
      <b/>
      <sz val="13"/>
      <color rgb="FF0070C0"/>
      <name val="Arial"/>
      <family val="2"/>
    </font>
    <font>
      <b/>
      <sz val="13"/>
      <color rgb="FF0070C0"/>
      <name val="Symbol"/>
      <family val="1"/>
      <charset val="2"/>
    </font>
    <font>
      <b/>
      <i/>
      <sz val="16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4"/>
      <name val="Arial"/>
      <family val="2"/>
      <charset val="163"/>
    </font>
    <font>
      <b/>
      <sz val="12"/>
      <name val="Arial"/>
      <family val="2"/>
      <charset val="163"/>
    </font>
    <font>
      <sz val="12"/>
      <name val="Arial"/>
      <family val="2"/>
      <charset val="163"/>
    </font>
    <font>
      <sz val="14"/>
      <name val="Arial"/>
      <family val="2"/>
    </font>
    <font>
      <sz val="12"/>
      <name val="Arial"/>
      <family val="2"/>
    </font>
    <font>
      <sz val="14"/>
      <name val="Tahoma"/>
      <family val="2"/>
      <charset val="163"/>
    </font>
    <font>
      <sz val="14"/>
      <color rgb="FF0070C0"/>
      <name val="Tahoma"/>
      <family val="2"/>
      <charset val="163"/>
    </font>
    <font>
      <sz val="14"/>
      <color rgb="FFFF0000"/>
      <name val="Tahoma"/>
      <family val="2"/>
      <charset val="16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4" fillId="3" borderId="0" xfId="0" applyFont="1" applyFill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5" fontId="10" fillId="0" borderId="0" xfId="0" applyNumberFormat="1" applyFont="1"/>
    <xf numFmtId="0" fontId="1" fillId="0" borderId="0" xfId="0" applyFont="1"/>
    <xf numFmtId="0" fontId="6" fillId="0" borderId="9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5" fontId="10" fillId="0" borderId="1" xfId="0" applyNumberFormat="1" applyFont="1" applyBorder="1"/>
    <xf numFmtId="165" fontId="10" fillId="0" borderId="10" xfId="0" applyNumberFormat="1" applyFont="1" applyBorder="1"/>
    <xf numFmtId="0" fontId="6" fillId="0" borderId="11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5" fontId="10" fillId="0" borderId="11" xfId="0" applyNumberFormat="1" applyFont="1" applyBorder="1"/>
    <xf numFmtId="0" fontId="0" fillId="0" borderId="11" xfId="0" applyBorder="1"/>
    <xf numFmtId="0" fontId="11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5" borderId="0" xfId="0" applyFont="1" applyFill="1"/>
    <xf numFmtId="0" fontId="14" fillId="5" borderId="0" xfId="0" applyFont="1" applyFill="1"/>
    <xf numFmtId="0" fontId="14" fillId="0" borderId="0" xfId="0" applyFont="1"/>
    <xf numFmtId="0" fontId="14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4" borderId="0" xfId="0" applyNumberFormat="1" applyFont="1" applyFill="1"/>
    <xf numFmtId="0" fontId="5" fillId="0" borderId="0" xfId="0" applyFont="1"/>
    <xf numFmtId="0" fontId="15" fillId="0" borderId="0" xfId="0" applyFont="1"/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164" fontId="23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3</xdr:row>
          <xdr:rowOff>723900</xdr:rowOff>
        </xdr:from>
        <xdr:to>
          <xdr:col>12</xdr:col>
          <xdr:colOff>104775</xdr:colOff>
          <xdr:row>6</xdr:row>
          <xdr:rowOff>38100</xdr:rowOff>
        </xdr:to>
        <xdr:sp macro="" textlink="">
          <xdr:nvSpPr>
            <xdr:cNvPr id="5121" name="Object 6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2</xdr:row>
          <xdr:rowOff>190500</xdr:rowOff>
        </xdr:from>
        <xdr:to>
          <xdr:col>11</xdr:col>
          <xdr:colOff>590550</xdr:colOff>
          <xdr:row>3</xdr:row>
          <xdr:rowOff>581025</xdr:rowOff>
        </xdr:to>
        <xdr:sp macro="" textlink="">
          <xdr:nvSpPr>
            <xdr:cNvPr id="5122" name="Object 6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DTU/1.Bai%20giang_Bin/1B.Trac%20dia/4.Thuc%20hanh/SO%20THUC%20TAP_Calculating_B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goc"/>
      <sheetName val="Do cao"/>
      <sheetName val="Do dai &amp; tinh toa do"/>
      <sheetName val="Tong hop"/>
    </sheetNames>
    <sheetDataSet>
      <sheetData sheetId="0">
        <row r="1">
          <cell r="H1">
            <v>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"/>
  <sheetViews>
    <sheetView workbookViewId="0">
      <selection activeCell="E6" sqref="E6"/>
    </sheetView>
  </sheetViews>
  <sheetFormatPr defaultRowHeight="15" x14ac:dyDescent="0.25"/>
  <cols>
    <col min="1" max="1" width="7" bestFit="1" customWidth="1"/>
    <col min="2" max="5" width="14.5703125" bestFit="1" customWidth="1"/>
  </cols>
  <sheetData>
    <row r="1" spans="1:16" x14ac:dyDescent="0.25">
      <c r="A1" s="3" t="s">
        <v>6</v>
      </c>
      <c r="B1" s="3" t="s">
        <v>7</v>
      </c>
      <c r="C1" s="3"/>
      <c r="D1" s="3"/>
      <c r="E1" s="3"/>
      <c r="F1" s="3"/>
    </row>
    <row r="2" spans="1:16" x14ac:dyDescent="0.25">
      <c r="B2" t="s">
        <v>8</v>
      </c>
    </row>
    <row r="3" spans="1:16" ht="17.25" thickBot="1" x14ac:dyDescent="0.3">
      <c r="B3" s="10">
        <v>52630</v>
      </c>
      <c r="C3" s="11">
        <f>IF(B3&gt;1000000,VALUE(CONCATENATE(LEFT(B3,3),":",MID(B3,4,2),":",RIGHT(B3,2))),IF(B3&gt;100000,VALUE(CONCATENATE(LEFT(B3,2),":",MID(B3,3,2),":",RIGHT(B3,2))),VALUE(CONCATENATE(LEFT(B3,1),":",MID(B3,2,2),":",RIGHT(B3,2)))))</f>
        <v>0.22673611111111111</v>
      </c>
    </row>
    <row r="4" spans="1:16" s="24" customFormat="1" ht="66" x14ac:dyDescent="0.25">
      <c r="A4" s="21"/>
      <c r="B4" s="22" t="s">
        <v>15</v>
      </c>
      <c r="C4" s="22" t="s">
        <v>14</v>
      </c>
      <c r="D4" s="22" t="s">
        <v>9</v>
      </c>
      <c r="E4" s="23" t="s">
        <v>5</v>
      </c>
    </row>
    <row r="5" spans="1:16" ht="16.5" x14ac:dyDescent="0.25">
      <c r="A5" s="20"/>
      <c r="B5" s="20"/>
      <c r="C5" s="20"/>
      <c r="D5" s="20"/>
      <c r="E5" s="19">
        <f>C3</f>
        <v>0.22673611111111111</v>
      </c>
      <c r="N5" s="4"/>
      <c r="O5" s="4"/>
      <c r="P5" s="4"/>
    </row>
    <row r="6" spans="1:16" ht="16.5" x14ac:dyDescent="0.25">
      <c r="A6" s="17" t="s">
        <v>10</v>
      </c>
      <c r="B6" s="18">
        <v>923927</v>
      </c>
      <c r="C6" s="19">
        <f>IF(B6&gt;1000000,VALUE(CONCATENATE(LEFT(B6,3),":",MID(B6,4,2),":",RIGHT(B6,2))),IF(B6&gt;100000,VALUE(CONCATENATE(LEFT(B6,2),":",MID(B6,3,2),":",RIGHT(B6,2))),VALUE(CONCATENATE(LEFT(B6,1),":",MID(B6,2,2),":",RIGHT(B6,2)))))</f>
        <v>3.8607291666666668</v>
      </c>
      <c r="D6" s="19">
        <f>IF($C$10&gt;$C$14,C6-$C$12,C6+$C$12)</f>
        <v>3.8605671296296293</v>
      </c>
      <c r="E6" s="19">
        <f>IF(E5-D6+$C$15&gt;$C$14,E5-D6+$C$15-$C$14,E5-D6+$C$15)</f>
        <v>3.8661689814814819</v>
      </c>
      <c r="N6" s="5"/>
      <c r="O6" s="5"/>
      <c r="P6" s="5"/>
    </row>
    <row r="7" spans="1:16" ht="16.5" x14ac:dyDescent="0.25">
      <c r="A7" s="17" t="s">
        <v>11</v>
      </c>
      <c r="B7" s="18">
        <v>920432</v>
      </c>
      <c r="C7" s="19">
        <f>IF(B7&gt;1000000,VALUE(CONCATENATE(LEFT(B7,3),":",MID(B7,4,2),":",RIGHT(B7,2))),IF(B7&gt;100000,VALUE(CONCATENATE(LEFT(B7,2),":",MID(B7,3,2),":",RIGHT(B7,2))),VALUE(CONCATENATE(LEFT(B7,1),":",MID(B7,2,2),":",RIGHT(B7,2)))))</f>
        <v>3.8364814814814814</v>
      </c>
      <c r="D7" s="19">
        <f>IF($C$10&gt;$C$14,C7-$C$12,C7+$C$12)</f>
        <v>3.8363194444444439</v>
      </c>
      <c r="E7" s="19">
        <f>IF(E6-D7+$C$15&gt;$C$14,E6-D7+$C$15-$C$14,E6-D7+$C$15)</f>
        <v>7.5298495370370375</v>
      </c>
      <c r="N7" s="6"/>
      <c r="O7" s="7"/>
      <c r="P7" s="7"/>
    </row>
    <row r="8" spans="1:16" ht="16.5" x14ac:dyDescent="0.25">
      <c r="A8" s="17" t="s">
        <v>12</v>
      </c>
      <c r="B8" s="18">
        <v>874415</v>
      </c>
      <c r="C8" s="19">
        <f>IF(B8&gt;1000000,VALUE(CONCATENATE(LEFT(B8,3),":",MID(B8,4,2),":",RIGHT(B8,2))),IF(B8&gt;100000,VALUE(CONCATENATE(LEFT(B8,2),":",MID(B8,3,2),":",RIGHT(B8,2))),VALUE(CONCATENATE(LEFT(B8,1),":",MID(B8,2,2),":",RIGHT(B8,2)))))</f>
        <v>3.6557291666666667</v>
      </c>
      <c r="D8" s="19">
        <f>IF($C$10&gt;$C$14,C8-$C$12,C8+$C$12)</f>
        <v>3.6555671296296293</v>
      </c>
      <c r="E8" s="19">
        <f>IF(E7-D8+$C$15&gt;$C$14,E7-D8+$C$15-$C$14,E7-D8+$C$15)</f>
        <v>11.374282407407408</v>
      </c>
      <c r="N8" s="6"/>
      <c r="O8" s="7"/>
      <c r="P8" s="7"/>
    </row>
    <row r="9" spans="1:16" ht="17.25" thickBot="1" x14ac:dyDescent="0.3">
      <c r="A9" s="13" t="s">
        <v>13</v>
      </c>
      <c r="B9" s="14">
        <v>873242</v>
      </c>
      <c r="C9" s="15">
        <f>IF(B9&gt;1000000,VALUE(CONCATENATE(LEFT(B9,3),":",MID(B9,4,2),":",RIGHT(B9,2))),IF(B9&gt;100000,VALUE(CONCATENATE(LEFT(B9,2),":",MID(B9,3,2),":",RIGHT(B9,2))),VALUE(CONCATENATE(LEFT(B9,1),":",MID(B9,2,2),":",RIGHT(B9,2)))))</f>
        <v>3.6477083333333336</v>
      </c>
      <c r="D9" s="15">
        <f>IF($C$10&gt;$C$14,C9-$C$12,C9+$C$12)</f>
        <v>3.6475462962962961</v>
      </c>
      <c r="E9" s="16">
        <f>IF(E8-D9+$C$15&gt;$C$14,E8-D9+$C$15-$C$14,E8-D9+$C$15)</f>
        <v>0.22673611111111214</v>
      </c>
      <c r="N9" s="6"/>
      <c r="O9" s="7"/>
      <c r="P9" s="7"/>
    </row>
    <row r="10" spans="1:16" ht="17.25" thickBot="1" x14ac:dyDescent="0.3">
      <c r="B10" s="8" t="s">
        <v>4</v>
      </c>
      <c r="C10" s="11">
        <f>SUM(C6:C9)</f>
        <v>15.00064814814815</v>
      </c>
      <c r="D10" s="12"/>
      <c r="E10" s="12"/>
      <c r="N10" s="6"/>
      <c r="O10" s="7"/>
      <c r="P10" s="7"/>
    </row>
    <row r="11" spans="1:16" ht="16.5" x14ac:dyDescent="0.25">
      <c r="C11" s="11">
        <f>ABS(C10-C14)</f>
        <v>6.4814814814972976E-4</v>
      </c>
      <c r="D11" s="12"/>
      <c r="E11" s="12"/>
      <c r="N11" s="6"/>
      <c r="O11" s="7"/>
      <c r="P11" s="7"/>
    </row>
    <row r="12" spans="1:16" ht="16.5" x14ac:dyDescent="0.25">
      <c r="C12" s="11">
        <f>C11/4</f>
        <v>1.6203703703743244E-4</v>
      </c>
      <c r="D12" s="12"/>
      <c r="E12" s="12"/>
      <c r="N12" s="6"/>
      <c r="O12" s="7"/>
      <c r="P12" s="7"/>
    </row>
    <row r="13" spans="1:16" ht="16.5" x14ac:dyDescent="0.25">
      <c r="B13" s="9">
        <f>(COUNT(B6:B9)-2)*180</f>
        <v>360</v>
      </c>
      <c r="C13" s="12"/>
      <c r="D13" s="12"/>
      <c r="E13" s="12"/>
      <c r="N13" s="6"/>
      <c r="O13" s="7"/>
      <c r="P13" s="7"/>
    </row>
    <row r="14" spans="1:16" ht="16.5" x14ac:dyDescent="0.25">
      <c r="B14" s="10">
        <v>3600000</v>
      </c>
      <c r="C14" s="11">
        <f>IF(B14&gt;1000000,VALUE(CONCATENATE(LEFT(B14,3),":",MID(B14,4,2),":",RIGHT(B14,2))),IF(B14&gt;100000,VALUE(CONCATENATE(LEFT(B14,2),":",MID(B14,3,2),":",RIGHT(B14,2))),VALUE(CONCATENATE(LEFT(B14,1),":",MID(B14,2,2),":",RIGHT(B14,2)))))</f>
        <v>15</v>
      </c>
      <c r="D14" s="12"/>
      <c r="E14" s="12"/>
      <c r="N14" s="6"/>
      <c r="O14" s="7"/>
      <c r="P14" s="7"/>
    </row>
    <row r="15" spans="1:16" ht="16.5" x14ac:dyDescent="0.25">
      <c r="B15" s="10">
        <v>1800000</v>
      </c>
      <c r="C15" s="11">
        <f>IF(B15&gt;1000000,VALUE(CONCATENATE(LEFT(B15,3),":",MID(B15,4,2),":",RIGHT(B15,2))),IF(B15&gt;100000,VALUE(CONCATENATE(LEFT(B15,2),":",MID(B15,3,2),":",RIGHT(B15,2))),VALUE(CONCATENATE(LEFT(B15,1),":",MID(B15,2,2),":",RIGHT(B15,2)))))</f>
        <v>7.5</v>
      </c>
      <c r="D15" s="12"/>
      <c r="E15" s="12"/>
      <c r="N15" s="5"/>
      <c r="O15" s="5"/>
      <c r="P15" s="5"/>
    </row>
    <row r="16" spans="1:16" x14ac:dyDescent="0.25">
      <c r="N16" s="5"/>
      <c r="O16" s="5"/>
      <c r="P16" s="5"/>
    </row>
    <row r="18" spans="3:3" ht="16.5" x14ac:dyDescent="0.25">
      <c r="C18" s="11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6</xdr:col>
                <xdr:colOff>66675</xdr:colOff>
                <xdr:row>3</xdr:row>
                <xdr:rowOff>723900</xdr:rowOff>
              </from>
              <to>
                <xdr:col>12</xdr:col>
                <xdr:colOff>104775</xdr:colOff>
                <xdr:row>6</xdr:row>
                <xdr:rowOff>38100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 sizeWithCells="1">
              <from>
                <xdr:col>6</xdr:col>
                <xdr:colOff>66675</xdr:colOff>
                <xdr:row>2</xdr:row>
                <xdr:rowOff>190500</xdr:rowOff>
              </from>
              <to>
                <xdr:col>11</xdr:col>
                <xdr:colOff>590550</xdr:colOff>
                <xdr:row>3</xdr:row>
                <xdr:rowOff>581025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workbookViewId="0">
      <selection activeCell="G9" sqref="G9"/>
    </sheetView>
  </sheetViews>
  <sheetFormatPr defaultRowHeight="18.75" x14ac:dyDescent="0.3"/>
  <cols>
    <col min="1" max="1" width="8.7109375" style="32" customWidth="1"/>
    <col min="2" max="2" width="11.42578125" style="32" customWidth="1"/>
    <col min="3" max="3" width="14.7109375" style="32" customWidth="1"/>
    <col min="4" max="5" width="15.5703125" style="32" customWidth="1"/>
    <col min="6" max="6" width="9.5703125" style="32" bestFit="1" customWidth="1"/>
    <col min="7" max="7" width="8.7109375" style="32" customWidth="1"/>
    <col min="8" max="256" width="9.140625" style="32"/>
    <col min="257" max="257" width="8.7109375" style="32" customWidth="1"/>
    <col min="258" max="258" width="11.42578125" style="32" customWidth="1"/>
    <col min="259" max="259" width="14.7109375" style="32" customWidth="1"/>
    <col min="260" max="261" width="15.5703125" style="32" customWidth="1"/>
    <col min="262" max="263" width="8.7109375" style="32" customWidth="1"/>
    <col min="264" max="512" width="9.140625" style="32"/>
    <col min="513" max="513" width="8.7109375" style="32" customWidth="1"/>
    <col min="514" max="514" width="11.42578125" style="32" customWidth="1"/>
    <col min="515" max="515" width="14.7109375" style="32" customWidth="1"/>
    <col min="516" max="517" width="15.5703125" style="32" customWidth="1"/>
    <col min="518" max="519" width="8.7109375" style="32" customWidth="1"/>
    <col min="520" max="768" width="9.140625" style="32"/>
    <col min="769" max="769" width="8.7109375" style="32" customWidth="1"/>
    <col min="770" max="770" width="11.42578125" style="32" customWidth="1"/>
    <col min="771" max="771" width="14.7109375" style="32" customWidth="1"/>
    <col min="772" max="773" width="15.5703125" style="32" customWidth="1"/>
    <col min="774" max="775" width="8.7109375" style="32" customWidth="1"/>
    <col min="776" max="1024" width="9.140625" style="32"/>
    <col min="1025" max="1025" width="8.7109375" style="32" customWidth="1"/>
    <col min="1026" max="1026" width="11.42578125" style="32" customWidth="1"/>
    <col min="1027" max="1027" width="14.7109375" style="32" customWidth="1"/>
    <col min="1028" max="1029" width="15.5703125" style="32" customWidth="1"/>
    <col min="1030" max="1031" width="8.7109375" style="32" customWidth="1"/>
    <col min="1032" max="1280" width="9.140625" style="32"/>
    <col min="1281" max="1281" width="8.7109375" style="32" customWidth="1"/>
    <col min="1282" max="1282" width="11.42578125" style="32" customWidth="1"/>
    <col min="1283" max="1283" width="14.7109375" style="32" customWidth="1"/>
    <col min="1284" max="1285" width="15.5703125" style="32" customWidth="1"/>
    <col min="1286" max="1287" width="8.7109375" style="32" customWidth="1"/>
    <col min="1288" max="1536" width="9.140625" style="32"/>
    <col min="1537" max="1537" width="8.7109375" style="32" customWidth="1"/>
    <col min="1538" max="1538" width="11.42578125" style="32" customWidth="1"/>
    <col min="1539" max="1539" width="14.7109375" style="32" customWidth="1"/>
    <col min="1540" max="1541" width="15.5703125" style="32" customWidth="1"/>
    <col min="1542" max="1543" width="8.7109375" style="32" customWidth="1"/>
    <col min="1544" max="1792" width="9.140625" style="32"/>
    <col min="1793" max="1793" width="8.7109375" style="32" customWidth="1"/>
    <col min="1794" max="1794" width="11.42578125" style="32" customWidth="1"/>
    <col min="1795" max="1795" width="14.7109375" style="32" customWidth="1"/>
    <col min="1796" max="1797" width="15.5703125" style="32" customWidth="1"/>
    <col min="1798" max="1799" width="8.7109375" style="32" customWidth="1"/>
    <col min="1800" max="2048" width="9.140625" style="32"/>
    <col min="2049" max="2049" width="8.7109375" style="32" customWidth="1"/>
    <col min="2050" max="2050" width="11.42578125" style="32" customWidth="1"/>
    <col min="2051" max="2051" width="14.7109375" style="32" customWidth="1"/>
    <col min="2052" max="2053" width="15.5703125" style="32" customWidth="1"/>
    <col min="2054" max="2055" width="8.7109375" style="32" customWidth="1"/>
    <col min="2056" max="2304" width="9.140625" style="32"/>
    <col min="2305" max="2305" width="8.7109375" style="32" customWidth="1"/>
    <col min="2306" max="2306" width="11.42578125" style="32" customWidth="1"/>
    <col min="2307" max="2307" width="14.7109375" style="32" customWidth="1"/>
    <col min="2308" max="2309" width="15.5703125" style="32" customWidth="1"/>
    <col min="2310" max="2311" width="8.7109375" style="32" customWidth="1"/>
    <col min="2312" max="2560" width="9.140625" style="32"/>
    <col min="2561" max="2561" width="8.7109375" style="32" customWidth="1"/>
    <col min="2562" max="2562" width="11.42578125" style="32" customWidth="1"/>
    <col min="2563" max="2563" width="14.7109375" style="32" customWidth="1"/>
    <col min="2564" max="2565" width="15.5703125" style="32" customWidth="1"/>
    <col min="2566" max="2567" width="8.7109375" style="32" customWidth="1"/>
    <col min="2568" max="2816" width="9.140625" style="32"/>
    <col min="2817" max="2817" width="8.7109375" style="32" customWidth="1"/>
    <col min="2818" max="2818" width="11.42578125" style="32" customWidth="1"/>
    <col min="2819" max="2819" width="14.7109375" style="32" customWidth="1"/>
    <col min="2820" max="2821" width="15.5703125" style="32" customWidth="1"/>
    <col min="2822" max="2823" width="8.7109375" style="32" customWidth="1"/>
    <col min="2824" max="3072" width="9.140625" style="32"/>
    <col min="3073" max="3073" width="8.7109375" style="32" customWidth="1"/>
    <col min="3074" max="3074" width="11.42578125" style="32" customWidth="1"/>
    <col min="3075" max="3075" width="14.7109375" style="32" customWidth="1"/>
    <col min="3076" max="3077" width="15.5703125" style="32" customWidth="1"/>
    <col min="3078" max="3079" width="8.7109375" style="32" customWidth="1"/>
    <col min="3080" max="3328" width="9.140625" style="32"/>
    <col min="3329" max="3329" width="8.7109375" style="32" customWidth="1"/>
    <col min="3330" max="3330" width="11.42578125" style="32" customWidth="1"/>
    <col min="3331" max="3331" width="14.7109375" style="32" customWidth="1"/>
    <col min="3332" max="3333" width="15.5703125" style="32" customWidth="1"/>
    <col min="3334" max="3335" width="8.7109375" style="32" customWidth="1"/>
    <col min="3336" max="3584" width="9.140625" style="32"/>
    <col min="3585" max="3585" width="8.7109375" style="32" customWidth="1"/>
    <col min="3586" max="3586" width="11.42578125" style="32" customWidth="1"/>
    <col min="3587" max="3587" width="14.7109375" style="32" customWidth="1"/>
    <col min="3588" max="3589" width="15.5703125" style="32" customWidth="1"/>
    <col min="3590" max="3591" width="8.7109375" style="32" customWidth="1"/>
    <col min="3592" max="3840" width="9.140625" style="32"/>
    <col min="3841" max="3841" width="8.7109375" style="32" customWidth="1"/>
    <col min="3842" max="3842" width="11.42578125" style="32" customWidth="1"/>
    <col min="3843" max="3843" width="14.7109375" style="32" customWidth="1"/>
    <col min="3844" max="3845" width="15.5703125" style="32" customWidth="1"/>
    <col min="3846" max="3847" width="8.7109375" style="32" customWidth="1"/>
    <col min="3848" max="4096" width="9.140625" style="32"/>
    <col min="4097" max="4097" width="8.7109375" style="32" customWidth="1"/>
    <col min="4098" max="4098" width="11.42578125" style="32" customWidth="1"/>
    <col min="4099" max="4099" width="14.7109375" style="32" customWidth="1"/>
    <col min="4100" max="4101" width="15.5703125" style="32" customWidth="1"/>
    <col min="4102" max="4103" width="8.7109375" style="32" customWidth="1"/>
    <col min="4104" max="4352" width="9.140625" style="32"/>
    <col min="4353" max="4353" width="8.7109375" style="32" customWidth="1"/>
    <col min="4354" max="4354" width="11.42578125" style="32" customWidth="1"/>
    <col min="4355" max="4355" width="14.7109375" style="32" customWidth="1"/>
    <col min="4356" max="4357" width="15.5703125" style="32" customWidth="1"/>
    <col min="4358" max="4359" width="8.7109375" style="32" customWidth="1"/>
    <col min="4360" max="4608" width="9.140625" style="32"/>
    <col min="4609" max="4609" width="8.7109375" style="32" customWidth="1"/>
    <col min="4610" max="4610" width="11.42578125" style="32" customWidth="1"/>
    <col min="4611" max="4611" width="14.7109375" style="32" customWidth="1"/>
    <col min="4612" max="4613" width="15.5703125" style="32" customWidth="1"/>
    <col min="4614" max="4615" width="8.7109375" style="32" customWidth="1"/>
    <col min="4616" max="4864" width="9.140625" style="32"/>
    <col min="4865" max="4865" width="8.7109375" style="32" customWidth="1"/>
    <col min="4866" max="4866" width="11.42578125" style="32" customWidth="1"/>
    <col min="4867" max="4867" width="14.7109375" style="32" customWidth="1"/>
    <col min="4868" max="4869" width="15.5703125" style="32" customWidth="1"/>
    <col min="4870" max="4871" width="8.7109375" style="32" customWidth="1"/>
    <col min="4872" max="5120" width="9.140625" style="32"/>
    <col min="5121" max="5121" width="8.7109375" style="32" customWidth="1"/>
    <col min="5122" max="5122" width="11.42578125" style="32" customWidth="1"/>
    <col min="5123" max="5123" width="14.7109375" style="32" customWidth="1"/>
    <col min="5124" max="5125" width="15.5703125" style="32" customWidth="1"/>
    <col min="5126" max="5127" width="8.7109375" style="32" customWidth="1"/>
    <col min="5128" max="5376" width="9.140625" style="32"/>
    <col min="5377" max="5377" width="8.7109375" style="32" customWidth="1"/>
    <col min="5378" max="5378" width="11.42578125" style="32" customWidth="1"/>
    <col min="5379" max="5379" width="14.7109375" style="32" customWidth="1"/>
    <col min="5380" max="5381" width="15.5703125" style="32" customWidth="1"/>
    <col min="5382" max="5383" width="8.7109375" style="32" customWidth="1"/>
    <col min="5384" max="5632" width="9.140625" style="32"/>
    <col min="5633" max="5633" width="8.7109375" style="32" customWidth="1"/>
    <col min="5634" max="5634" width="11.42578125" style="32" customWidth="1"/>
    <col min="5635" max="5635" width="14.7109375" style="32" customWidth="1"/>
    <col min="5636" max="5637" width="15.5703125" style="32" customWidth="1"/>
    <col min="5638" max="5639" width="8.7109375" style="32" customWidth="1"/>
    <col min="5640" max="5888" width="9.140625" style="32"/>
    <col min="5889" max="5889" width="8.7109375" style="32" customWidth="1"/>
    <col min="5890" max="5890" width="11.42578125" style="32" customWidth="1"/>
    <col min="5891" max="5891" width="14.7109375" style="32" customWidth="1"/>
    <col min="5892" max="5893" width="15.5703125" style="32" customWidth="1"/>
    <col min="5894" max="5895" width="8.7109375" style="32" customWidth="1"/>
    <col min="5896" max="6144" width="9.140625" style="32"/>
    <col min="6145" max="6145" width="8.7109375" style="32" customWidth="1"/>
    <col min="6146" max="6146" width="11.42578125" style="32" customWidth="1"/>
    <col min="6147" max="6147" width="14.7109375" style="32" customWidth="1"/>
    <col min="6148" max="6149" width="15.5703125" style="32" customWidth="1"/>
    <col min="6150" max="6151" width="8.7109375" style="32" customWidth="1"/>
    <col min="6152" max="6400" width="9.140625" style="32"/>
    <col min="6401" max="6401" width="8.7109375" style="32" customWidth="1"/>
    <col min="6402" max="6402" width="11.42578125" style="32" customWidth="1"/>
    <col min="6403" max="6403" width="14.7109375" style="32" customWidth="1"/>
    <col min="6404" max="6405" width="15.5703125" style="32" customWidth="1"/>
    <col min="6406" max="6407" width="8.7109375" style="32" customWidth="1"/>
    <col min="6408" max="6656" width="9.140625" style="32"/>
    <col min="6657" max="6657" width="8.7109375" style="32" customWidth="1"/>
    <col min="6658" max="6658" width="11.42578125" style="32" customWidth="1"/>
    <col min="6659" max="6659" width="14.7109375" style="32" customWidth="1"/>
    <col min="6660" max="6661" width="15.5703125" style="32" customWidth="1"/>
    <col min="6662" max="6663" width="8.7109375" style="32" customWidth="1"/>
    <col min="6664" max="6912" width="9.140625" style="32"/>
    <col min="6913" max="6913" width="8.7109375" style="32" customWidth="1"/>
    <col min="6914" max="6914" width="11.42578125" style="32" customWidth="1"/>
    <col min="6915" max="6915" width="14.7109375" style="32" customWidth="1"/>
    <col min="6916" max="6917" width="15.5703125" style="32" customWidth="1"/>
    <col min="6918" max="6919" width="8.7109375" style="32" customWidth="1"/>
    <col min="6920" max="7168" width="9.140625" style="32"/>
    <col min="7169" max="7169" width="8.7109375" style="32" customWidth="1"/>
    <col min="7170" max="7170" width="11.42578125" style="32" customWidth="1"/>
    <col min="7171" max="7171" width="14.7109375" style="32" customWidth="1"/>
    <col min="7172" max="7173" width="15.5703125" style="32" customWidth="1"/>
    <col min="7174" max="7175" width="8.7109375" style="32" customWidth="1"/>
    <col min="7176" max="7424" width="9.140625" style="32"/>
    <col min="7425" max="7425" width="8.7109375" style="32" customWidth="1"/>
    <col min="7426" max="7426" width="11.42578125" style="32" customWidth="1"/>
    <col min="7427" max="7427" width="14.7109375" style="32" customWidth="1"/>
    <col min="7428" max="7429" width="15.5703125" style="32" customWidth="1"/>
    <col min="7430" max="7431" width="8.7109375" style="32" customWidth="1"/>
    <col min="7432" max="7680" width="9.140625" style="32"/>
    <col min="7681" max="7681" width="8.7109375" style="32" customWidth="1"/>
    <col min="7682" max="7682" width="11.42578125" style="32" customWidth="1"/>
    <col min="7683" max="7683" width="14.7109375" style="32" customWidth="1"/>
    <col min="7684" max="7685" width="15.5703125" style="32" customWidth="1"/>
    <col min="7686" max="7687" width="8.7109375" style="32" customWidth="1"/>
    <col min="7688" max="7936" width="9.140625" style="32"/>
    <col min="7937" max="7937" width="8.7109375" style="32" customWidth="1"/>
    <col min="7938" max="7938" width="11.42578125" style="32" customWidth="1"/>
    <col min="7939" max="7939" width="14.7109375" style="32" customWidth="1"/>
    <col min="7940" max="7941" width="15.5703125" style="32" customWidth="1"/>
    <col min="7942" max="7943" width="8.7109375" style="32" customWidth="1"/>
    <col min="7944" max="8192" width="9.140625" style="32"/>
    <col min="8193" max="8193" width="8.7109375" style="32" customWidth="1"/>
    <col min="8194" max="8194" width="11.42578125" style="32" customWidth="1"/>
    <col min="8195" max="8195" width="14.7109375" style="32" customWidth="1"/>
    <col min="8196" max="8197" width="15.5703125" style="32" customWidth="1"/>
    <col min="8198" max="8199" width="8.7109375" style="32" customWidth="1"/>
    <col min="8200" max="8448" width="9.140625" style="32"/>
    <col min="8449" max="8449" width="8.7109375" style="32" customWidth="1"/>
    <col min="8450" max="8450" width="11.42578125" style="32" customWidth="1"/>
    <col min="8451" max="8451" width="14.7109375" style="32" customWidth="1"/>
    <col min="8452" max="8453" width="15.5703125" style="32" customWidth="1"/>
    <col min="8454" max="8455" width="8.7109375" style="32" customWidth="1"/>
    <col min="8456" max="8704" width="9.140625" style="32"/>
    <col min="8705" max="8705" width="8.7109375" style="32" customWidth="1"/>
    <col min="8706" max="8706" width="11.42578125" style="32" customWidth="1"/>
    <col min="8707" max="8707" width="14.7109375" style="32" customWidth="1"/>
    <col min="8708" max="8709" width="15.5703125" style="32" customWidth="1"/>
    <col min="8710" max="8711" width="8.7109375" style="32" customWidth="1"/>
    <col min="8712" max="8960" width="9.140625" style="32"/>
    <col min="8961" max="8961" width="8.7109375" style="32" customWidth="1"/>
    <col min="8962" max="8962" width="11.42578125" style="32" customWidth="1"/>
    <col min="8963" max="8963" width="14.7109375" style="32" customWidth="1"/>
    <col min="8964" max="8965" width="15.5703125" style="32" customWidth="1"/>
    <col min="8966" max="8967" width="8.7109375" style="32" customWidth="1"/>
    <col min="8968" max="9216" width="9.140625" style="32"/>
    <col min="9217" max="9217" width="8.7109375" style="32" customWidth="1"/>
    <col min="9218" max="9218" width="11.42578125" style="32" customWidth="1"/>
    <col min="9219" max="9219" width="14.7109375" style="32" customWidth="1"/>
    <col min="9220" max="9221" width="15.5703125" style="32" customWidth="1"/>
    <col min="9222" max="9223" width="8.7109375" style="32" customWidth="1"/>
    <col min="9224" max="9472" width="9.140625" style="32"/>
    <col min="9473" max="9473" width="8.7109375" style="32" customWidth="1"/>
    <col min="9474" max="9474" width="11.42578125" style="32" customWidth="1"/>
    <col min="9475" max="9475" width="14.7109375" style="32" customWidth="1"/>
    <col min="9476" max="9477" width="15.5703125" style="32" customWidth="1"/>
    <col min="9478" max="9479" width="8.7109375" style="32" customWidth="1"/>
    <col min="9480" max="9728" width="9.140625" style="32"/>
    <col min="9729" max="9729" width="8.7109375" style="32" customWidth="1"/>
    <col min="9730" max="9730" width="11.42578125" style="32" customWidth="1"/>
    <col min="9731" max="9731" width="14.7109375" style="32" customWidth="1"/>
    <col min="9732" max="9733" width="15.5703125" style="32" customWidth="1"/>
    <col min="9734" max="9735" width="8.7109375" style="32" customWidth="1"/>
    <col min="9736" max="9984" width="9.140625" style="32"/>
    <col min="9985" max="9985" width="8.7109375" style="32" customWidth="1"/>
    <col min="9986" max="9986" width="11.42578125" style="32" customWidth="1"/>
    <col min="9987" max="9987" width="14.7109375" style="32" customWidth="1"/>
    <col min="9988" max="9989" width="15.5703125" style="32" customWidth="1"/>
    <col min="9990" max="9991" width="8.7109375" style="32" customWidth="1"/>
    <col min="9992" max="10240" width="9.140625" style="32"/>
    <col min="10241" max="10241" width="8.7109375" style="32" customWidth="1"/>
    <col min="10242" max="10242" width="11.42578125" style="32" customWidth="1"/>
    <col min="10243" max="10243" width="14.7109375" style="32" customWidth="1"/>
    <col min="10244" max="10245" width="15.5703125" style="32" customWidth="1"/>
    <col min="10246" max="10247" width="8.7109375" style="32" customWidth="1"/>
    <col min="10248" max="10496" width="9.140625" style="32"/>
    <col min="10497" max="10497" width="8.7109375" style="32" customWidth="1"/>
    <col min="10498" max="10498" width="11.42578125" style="32" customWidth="1"/>
    <col min="10499" max="10499" width="14.7109375" style="32" customWidth="1"/>
    <col min="10500" max="10501" width="15.5703125" style="32" customWidth="1"/>
    <col min="10502" max="10503" width="8.7109375" style="32" customWidth="1"/>
    <col min="10504" max="10752" width="9.140625" style="32"/>
    <col min="10753" max="10753" width="8.7109375" style="32" customWidth="1"/>
    <col min="10754" max="10754" width="11.42578125" style="32" customWidth="1"/>
    <col min="10755" max="10755" width="14.7109375" style="32" customWidth="1"/>
    <col min="10756" max="10757" width="15.5703125" style="32" customWidth="1"/>
    <col min="10758" max="10759" width="8.7109375" style="32" customWidth="1"/>
    <col min="10760" max="11008" width="9.140625" style="32"/>
    <col min="11009" max="11009" width="8.7109375" style="32" customWidth="1"/>
    <col min="11010" max="11010" width="11.42578125" style="32" customWidth="1"/>
    <col min="11011" max="11011" width="14.7109375" style="32" customWidth="1"/>
    <col min="11012" max="11013" width="15.5703125" style="32" customWidth="1"/>
    <col min="11014" max="11015" width="8.7109375" style="32" customWidth="1"/>
    <col min="11016" max="11264" width="9.140625" style="32"/>
    <col min="11265" max="11265" width="8.7109375" style="32" customWidth="1"/>
    <col min="11266" max="11266" width="11.42578125" style="32" customWidth="1"/>
    <col min="11267" max="11267" width="14.7109375" style="32" customWidth="1"/>
    <col min="11268" max="11269" width="15.5703125" style="32" customWidth="1"/>
    <col min="11270" max="11271" width="8.7109375" style="32" customWidth="1"/>
    <col min="11272" max="11520" width="9.140625" style="32"/>
    <col min="11521" max="11521" width="8.7109375" style="32" customWidth="1"/>
    <col min="11522" max="11522" width="11.42578125" style="32" customWidth="1"/>
    <col min="11523" max="11523" width="14.7109375" style="32" customWidth="1"/>
    <col min="11524" max="11525" width="15.5703125" style="32" customWidth="1"/>
    <col min="11526" max="11527" width="8.7109375" style="32" customWidth="1"/>
    <col min="11528" max="11776" width="9.140625" style="32"/>
    <col min="11777" max="11777" width="8.7109375" style="32" customWidth="1"/>
    <col min="11778" max="11778" width="11.42578125" style="32" customWidth="1"/>
    <col min="11779" max="11779" width="14.7109375" style="32" customWidth="1"/>
    <col min="11780" max="11781" width="15.5703125" style="32" customWidth="1"/>
    <col min="11782" max="11783" width="8.7109375" style="32" customWidth="1"/>
    <col min="11784" max="12032" width="9.140625" style="32"/>
    <col min="12033" max="12033" width="8.7109375" style="32" customWidth="1"/>
    <col min="12034" max="12034" width="11.42578125" style="32" customWidth="1"/>
    <col min="12035" max="12035" width="14.7109375" style="32" customWidth="1"/>
    <col min="12036" max="12037" width="15.5703125" style="32" customWidth="1"/>
    <col min="12038" max="12039" width="8.7109375" style="32" customWidth="1"/>
    <col min="12040" max="12288" width="9.140625" style="32"/>
    <col min="12289" max="12289" width="8.7109375" style="32" customWidth="1"/>
    <col min="12290" max="12290" width="11.42578125" style="32" customWidth="1"/>
    <col min="12291" max="12291" width="14.7109375" style="32" customWidth="1"/>
    <col min="12292" max="12293" width="15.5703125" style="32" customWidth="1"/>
    <col min="12294" max="12295" width="8.7109375" style="32" customWidth="1"/>
    <col min="12296" max="12544" width="9.140625" style="32"/>
    <col min="12545" max="12545" width="8.7109375" style="32" customWidth="1"/>
    <col min="12546" max="12546" width="11.42578125" style="32" customWidth="1"/>
    <col min="12547" max="12547" width="14.7109375" style="32" customWidth="1"/>
    <col min="12548" max="12549" width="15.5703125" style="32" customWidth="1"/>
    <col min="12550" max="12551" width="8.7109375" style="32" customWidth="1"/>
    <col min="12552" max="12800" width="9.140625" style="32"/>
    <col min="12801" max="12801" width="8.7109375" style="32" customWidth="1"/>
    <col min="12802" max="12802" width="11.42578125" style="32" customWidth="1"/>
    <col min="12803" max="12803" width="14.7109375" style="32" customWidth="1"/>
    <col min="12804" max="12805" width="15.5703125" style="32" customWidth="1"/>
    <col min="12806" max="12807" width="8.7109375" style="32" customWidth="1"/>
    <col min="12808" max="13056" width="9.140625" style="32"/>
    <col min="13057" max="13057" width="8.7109375" style="32" customWidth="1"/>
    <col min="13058" max="13058" width="11.42578125" style="32" customWidth="1"/>
    <col min="13059" max="13059" width="14.7109375" style="32" customWidth="1"/>
    <col min="13060" max="13061" width="15.5703125" style="32" customWidth="1"/>
    <col min="13062" max="13063" width="8.7109375" style="32" customWidth="1"/>
    <col min="13064" max="13312" width="9.140625" style="32"/>
    <col min="13313" max="13313" width="8.7109375" style="32" customWidth="1"/>
    <col min="13314" max="13314" width="11.42578125" style="32" customWidth="1"/>
    <col min="13315" max="13315" width="14.7109375" style="32" customWidth="1"/>
    <col min="13316" max="13317" width="15.5703125" style="32" customWidth="1"/>
    <col min="13318" max="13319" width="8.7109375" style="32" customWidth="1"/>
    <col min="13320" max="13568" width="9.140625" style="32"/>
    <col min="13569" max="13569" width="8.7109375" style="32" customWidth="1"/>
    <col min="13570" max="13570" width="11.42578125" style="32" customWidth="1"/>
    <col min="13571" max="13571" width="14.7109375" style="32" customWidth="1"/>
    <col min="13572" max="13573" width="15.5703125" style="32" customWidth="1"/>
    <col min="13574" max="13575" width="8.7109375" style="32" customWidth="1"/>
    <col min="13576" max="13824" width="9.140625" style="32"/>
    <col min="13825" max="13825" width="8.7109375" style="32" customWidth="1"/>
    <col min="13826" max="13826" width="11.42578125" style="32" customWidth="1"/>
    <col min="13827" max="13827" width="14.7109375" style="32" customWidth="1"/>
    <col min="13828" max="13829" width="15.5703125" style="32" customWidth="1"/>
    <col min="13830" max="13831" width="8.7109375" style="32" customWidth="1"/>
    <col min="13832" max="14080" width="9.140625" style="32"/>
    <col min="14081" max="14081" width="8.7109375" style="32" customWidth="1"/>
    <col min="14082" max="14082" width="11.42578125" style="32" customWidth="1"/>
    <col min="14083" max="14083" width="14.7109375" style="32" customWidth="1"/>
    <col min="14084" max="14085" width="15.5703125" style="32" customWidth="1"/>
    <col min="14086" max="14087" width="8.7109375" style="32" customWidth="1"/>
    <col min="14088" max="14336" width="9.140625" style="32"/>
    <col min="14337" max="14337" width="8.7109375" style="32" customWidth="1"/>
    <col min="14338" max="14338" width="11.42578125" style="32" customWidth="1"/>
    <col min="14339" max="14339" width="14.7109375" style="32" customWidth="1"/>
    <col min="14340" max="14341" width="15.5703125" style="32" customWidth="1"/>
    <col min="14342" max="14343" width="8.7109375" style="32" customWidth="1"/>
    <col min="14344" max="14592" width="9.140625" style="32"/>
    <col min="14593" max="14593" width="8.7109375" style="32" customWidth="1"/>
    <col min="14594" max="14594" width="11.42578125" style="32" customWidth="1"/>
    <col min="14595" max="14595" width="14.7109375" style="32" customWidth="1"/>
    <col min="14596" max="14597" width="15.5703125" style="32" customWidth="1"/>
    <col min="14598" max="14599" width="8.7109375" style="32" customWidth="1"/>
    <col min="14600" max="14848" width="9.140625" style="32"/>
    <col min="14849" max="14849" width="8.7109375" style="32" customWidth="1"/>
    <col min="14850" max="14850" width="11.42578125" style="32" customWidth="1"/>
    <col min="14851" max="14851" width="14.7109375" style="32" customWidth="1"/>
    <col min="14852" max="14853" width="15.5703125" style="32" customWidth="1"/>
    <col min="14854" max="14855" width="8.7109375" style="32" customWidth="1"/>
    <col min="14856" max="15104" width="9.140625" style="32"/>
    <col min="15105" max="15105" width="8.7109375" style="32" customWidth="1"/>
    <col min="15106" max="15106" width="11.42578125" style="32" customWidth="1"/>
    <col min="15107" max="15107" width="14.7109375" style="32" customWidth="1"/>
    <col min="15108" max="15109" width="15.5703125" style="32" customWidth="1"/>
    <col min="15110" max="15111" width="8.7109375" style="32" customWidth="1"/>
    <col min="15112" max="15360" width="9.140625" style="32"/>
    <col min="15361" max="15361" width="8.7109375" style="32" customWidth="1"/>
    <col min="15362" max="15362" width="11.42578125" style="32" customWidth="1"/>
    <col min="15363" max="15363" width="14.7109375" style="32" customWidth="1"/>
    <col min="15364" max="15365" width="15.5703125" style="32" customWidth="1"/>
    <col min="15366" max="15367" width="8.7109375" style="32" customWidth="1"/>
    <col min="15368" max="15616" width="9.140625" style="32"/>
    <col min="15617" max="15617" width="8.7109375" style="32" customWidth="1"/>
    <col min="15618" max="15618" width="11.42578125" style="32" customWidth="1"/>
    <col min="15619" max="15619" width="14.7109375" style="32" customWidth="1"/>
    <col min="15620" max="15621" width="15.5703125" style="32" customWidth="1"/>
    <col min="15622" max="15623" width="8.7109375" style="32" customWidth="1"/>
    <col min="15624" max="15872" width="9.140625" style="32"/>
    <col min="15873" max="15873" width="8.7109375" style="32" customWidth="1"/>
    <col min="15874" max="15874" width="11.42578125" style="32" customWidth="1"/>
    <col min="15875" max="15875" width="14.7109375" style="32" customWidth="1"/>
    <col min="15876" max="15877" width="15.5703125" style="32" customWidth="1"/>
    <col min="15878" max="15879" width="8.7109375" style="32" customWidth="1"/>
    <col min="15880" max="16128" width="9.140625" style="32"/>
    <col min="16129" max="16129" width="8.7109375" style="32" customWidth="1"/>
    <col min="16130" max="16130" width="11.42578125" style="32" customWidth="1"/>
    <col min="16131" max="16131" width="14.7109375" style="32" customWidth="1"/>
    <col min="16132" max="16133" width="15.5703125" style="32" customWidth="1"/>
    <col min="16134" max="16135" width="8.7109375" style="32" customWidth="1"/>
    <col min="16136" max="16384" width="9.140625" style="32"/>
  </cols>
  <sheetData>
    <row r="1" spans="1:6" s="27" customFormat="1" ht="20.25" x14ac:dyDescent="0.3">
      <c r="A1" s="25" t="s">
        <v>16</v>
      </c>
      <c r="B1" s="26"/>
      <c r="C1" s="26"/>
      <c r="E1" s="27" t="s">
        <v>17</v>
      </c>
      <c r="F1" s="28">
        <f>'[1]Do goc'!H1</f>
        <v>5</v>
      </c>
    </row>
    <row r="2" spans="1:6" s="1" customFormat="1" ht="15.75" x14ac:dyDescent="0.25"/>
    <row r="3" spans="1:6" s="1" customFormat="1" ht="16.5" thickBot="1" x14ac:dyDescent="0.3">
      <c r="A3" s="1" t="s">
        <v>18</v>
      </c>
      <c r="C3" s="29" t="s">
        <v>19</v>
      </c>
      <c r="D3" s="30">
        <f>6+F1/100</f>
        <v>6.05</v>
      </c>
    </row>
    <row r="4" spans="1:6" s="31" customFormat="1" ht="18" x14ac:dyDescent="0.25">
      <c r="A4" s="33" t="s">
        <v>20</v>
      </c>
      <c r="B4" s="34" t="s">
        <v>21</v>
      </c>
      <c r="C4" s="35" t="s">
        <v>22</v>
      </c>
      <c r="D4" s="34" t="s">
        <v>23</v>
      </c>
      <c r="E4" s="33" t="s">
        <v>24</v>
      </c>
      <c r="F4" s="40"/>
    </row>
    <row r="5" spans="1:6" s="1" customFormat="1" ht="36" x14ac:dyDescent="0.25">
      <c r="A5" s="36" t="s">
        <v>25</v>
      </c>
      <c r="B5" s="36" t="s">
        <v>26</v>
      </c>
      <c r="C5" s="37" t="s">
        <v>27</v>
      </c>
      <c r="D5" s="36" t="s">
        <v>28</v>
      </c>
      <c r="E5" s="37" t="s">
        <v>29</v>
      </c>
      <c r="F5" s="42"/>
    </row>
    <row r="6" spans="1:6" s="1" customFormat="1" thickBot="1" x14ac:dyDescent="0.3">
      <c r="A6" s="43" t="s">
        <v>0</v>
      </c>
      <c r="B6" s="46">
        <v>1268</v>
      </c>
      <c r="C6" s="39">
        <f>D3+B6/1000</f>
        <v>7.3179999999999996</v>
      </c>
      <c r="D6" s="38"/>
      <c r="E6" s="49">
        <f>D3</f>
        <v>6.05</v>
      </c>
      <c r="F6" s="41"/>
    </row>
    <row r="7" spans="1:6" s="1" customFormat="1" thickBot="1" x14ac:dyDescent="0.3">
      <c r="A7" s="43" t="s">
        <v>1</v>
      </c>
      <c r="B7" s="46">
        <v>1225</v>
      </c>
      <c r="C7" s="39">
        <f>E7+B7/1000</f>
        <v>7.229000000000001</v>
      </c>
      <c r="D7" s="46">
        <v>1315</v>
      </c>
      <c r="E7" s="49">
        <f>C6-D7/1000+D$12/4</f>
        <v>6.0040000000000004</v>
      </c>
      <c r="F7" s="41"/>
    </row>
    <row r="8" spans="1:6" s="1" customFormat="1" thickBot="1" x14ac:dyDescent="0.3">
      <c r="A8" s="43" t="s">
        <v>2</v>
      </c>
      <c r="B8" s="46">
        <v>1308</v>
      </c>
      <c r="C8" s="39">
        <f>E8+B8/1000</f>
        <v>7.3490000000000011</v>
      </c>
      <c r="D8" s="46">
        <v>1189</v>
      </c>
      <c r="E8" s="49">
        <f t="shared" ref="E8:E10" si="0">C7-D8/1000+D$12/4</f>
        <v>6.0410000000000013</v>
      </c>
      <c r="F8" s="41"/>
    </row>
    <row r="9" spans="1:6" s="1" customFormat="1" thickBot="1" x14ac:dyDescent="0.3">
      <c r="A9" s="43" t="s">
        <v>3</v>
      </c>
      <c r="B9" s="46">
        <v>986</v>
      </c>
      <c r="C9" s="39">
        <f>E9+B9/1000</f>
        <v>7.3240000000000016</v>
      </c>
      <c r="D9" s="46">
        <v>1012</v>
      </c>
      <c r="E9" s="49">
        <f t="shared" si="0"/>
        <v>6.3380000000000019</v>
      </c>
      <c r="F9" s="41"/>
    </row>
    <row r="10" spans="1:6" s="1" customFormat="1" thickBot="1" x14ac:dyDescent="0.3">
      <c r="A10" s="44" t="s">
        <v>0</v>
      </c>
      <c r="B10" s="48">
        <f>SUM(B6:B9)</f>
        <v>4787</v>
      </c>
      <c r="C10" s="45"/>
      <c r="D10" s="47">
        <v>1275</v>
      </c>
      <c r="E10" s="49">
        <f t="shared" si="0"/>
        <v>6.0500000000000016</v>
      </c>
      <c r="F10" s="41"/>
    </row>
    <row r="11" spans="1:6" s="1" customFormat="1" thickBot="1" x14ac:dyDescent="0.3">
      <c r="A11"/>
      <c r="B11"/>
      <c r="C11"/>
      <c r="D11" s="48">
        <f>SUM(D7:D10)</f>
        <v>4791</v>
      </c>
      <c r="E11"/>
    </row>
    <row r="12" spans="1:6" s="1" customFormat="1" thickBot="1" x14ac:dyDescent="0.3">
      <c r="A12"/>
      <c r="B12"/>
      <c r="C12"/>
      <c r="D12" s="48">
        <f>(D11-B10)/1000</f>
        <v>4.0000000000000001E-3</v>
      </c>
      <c r="E12"/>
    </row>
    <row r="13" spans="1:6" s="1" customFormat="1" ht="15.75" x14ac:dyDescent="0.25">
      <c r="E13" s="2">
        <f>-E12/4</f>
        <v>0</v>
      </c>
    </row>
    <row r="14" spans="1:6" s="1" customFormat="1" ht="15.75" x14ac:dyDescent="0.25">
      <c r="E14" s="2"/>
    </row>
    <row r="15" spans="1:6" s="1" customFormat="1" ht="15.75" x14ac:dyDescent="0.25">
      <c r="E15" s="2"/>
    </row>
    <row r="16" spans="1:6" s="1" customFormat="1" ht="15.75" x14ac:dyDescent="0.25"/>
    <row r="17" s="1" customFormat="1" ht="15.75" x14ac:dyDescent="0.25"/>
    <row r="18" s="1" customFormat="1" ht="15.75" x14ac:dyDescent="0.25"/>
    <row r="19" s="1" customFormat="1" ht="15.75" x14ac:dyDescent="0.25"/>
    <row r="20" s="1" customFormat="1" ht="15.75" x14ac:dyDescent="0.25"/>
    <row r="21" s="1" customFormat="1" ht="15.75" x14ac:dyDescent="0.25"/>
    <row r="22" s="1" customFormat="1" ht="15.75" x14ac:dyDescent="0.25"/>
    <row r="23" s="1" customFormat="1" ht="15.75" x14ac:dyDescent="0.25"/>
    <row r="24" s="1" customFormat="1" ht="15.75" x14ac:dyDescent="0.25"/>
    <row r="25" s="1" customFormat="1" ht="15.75" x14ac:dyDescent="0.25"/>
    <row r="26" s="1" customFormat="1" ht="15.75" x14ac:dyDescent="0.25"/>
    <row r="27" s="1" customFormat="1" ht="15.75" x14ac:dyDescent="0.25"/>
    <row r="28" s="1" customFormat="1" ht="15.75" x14ac:dyDescent="0.25"/>
    <row r="29" s="1" customFormat="1" ht="15.75" x14ac:dyDescent="0.25"/>
    <row r="30" s="1" customFormat="1" ht="15.75" x14ac:dyDescent="0.25"/>
    <row r="31" s="1" customFormat="1" ht="15.75" x14ac:dyDescent="0.25"/>
    <row r="32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  <row r="91" s="1" customFormat="1" ht="15.75" x14ac:dyDescent="0.25"/>
    <row r="92" s="1" customFormat="1" ht="15.75" x14ac:dyDescent="0.25"/>
    <row r="93" s="1" customFormat="1" ht="15.75" x14ac:dyDescent="0.25"/>
    <row r="94" s="1" customFormat="1" ht="15.75" x14ac:dyDescent="0.25"/>
    <row r="95" s="1" customFormat="1" ht="15.75" x14ac:dyDescent="0.25"/>
    <row r="96" s="1" customFormat="1" ht="15.75" x14ac:dyDescent="0.25"/>
    <row r="97" s="1" customFormat="1" ht="15.75" x14ac:dyDescent="0.25"/>
    <row r="98" s="1" customFormat="1" ht="15.75" x14ac:dyDescent="0.25"/>
    <row r="99" s="1" customFormat="1" ht="15.75" x14ac:dyDescent="0.25"/>
    <row r="100" s="1" customFormat="1" ht="15.75" x14ac:dyDescent="0.25"/>
    <row r="101" s="1" customFormat="1" ht="15.75" x14ac:dyDescent="0.25"/>
    <row r="102" s="1" customFormat="1" ht="15.75" x14ac:dyDescent="0.25"/>
    <row r="103" s="1" customFormat="1" ht="15.75" x14ac:dyDescent="0.25"/>
    <row r="104" s="1" customFormat="1" ht="15.75" x14ac:dyDescent="0.25"/>
    <row r="105" s="1" customFormat="1" ht="15.75" x14ac:dyDescent="0.25"/>
    <row r="106" s="1" customFormat="1" ht="15.75" x14ac:dyDescent="0.25"/>
    <row r="107" s="1" customFormat="1" ht="15.75" x14ac:dyDescent="0.25"/>
    <row r="108" s="1" customFormat="1" ht="15.75" x14ac:dyDescent="0.25"/>
    <row r="109" s="1" customFormat="1" ht="15.75" x14ac:dyDescent="0.25"/>
    <row r="110" s="1" customFormat="1" ht="15.75" x14ac:dyDescent="0.25"/>
    <row r="111" s="1" customFormat="1" ht="15.75" x14ac:dyDescent="0.25"/>
    <row r="112" s="1" customFormat="1" ht="15.75" x14ac:dyDescent="0.25"/>
    <row r="113" s="1" customFormat="1" ht="15.75" x14ac:dyDescent="0.25"/>
    <row r="114" s="1" customFormat="1" ht="15.75" x14ac:dyDescent="0.25"/>
    <row r="115" s="1" customFormat="1" ht="15.75" x14ac:dyDescent="0.25"/>
    <row r="116" s="1" customFormat="1" ht="15.75" x14ac:dyDescent="0.25"/>
    <row r="117" s="1" customFormat="1" ht="15.75" x14ac:dyDescent="0.25"/>
    <row r="118" s="1" customFormat="1" ht="15.75" x14ac:dyDescent="0.25"/>
    <row r="119" s="1" customFormat="1" ht="15.75" x14ac:dyDescent="0.25"/>
    <row r="120" s="1" customFormat="1" ht="15.75" x14ac:dyDescent="0.25"/>
    <row r="121" s="1" customFormat="1" ht="15.75" x14ac:dyDescent="0.25"/>
    <row r="122" s="1" customFormat="1" ht="15.75" x14ac:dyDescent="0.25"/>
    <row r="123" s="1" customFormat="1" ht="15.75" x14ac:dyDescent="0.25"/>
    <row r="124" s="1" customFormat="1" ht="15.75" x14ac:dyDescent="0.25"/>
    <row r="125" s="1" customFormat="1" ht="15.75" x14ac:dyDescent="0.25"/>
    <row r="126" s="1" customFormat="1" ht="15.75" x14ac:dyDescent="0.25"/>
    <row r="127" s="1" customFormat="1" ht="15.75" x14ac:dyDescent="0.25"/>
    <row r="128" s="1" customFormat="1" ht="15.75" x14ac:dyDescent="0.25"/>
    <row r="129" s="1" customFormat="1" ht="15.75" x14ac:dyDescent="0.25"/>
    <row r="130" s="1" customFormat="1" ht="15.75" x14ac:dyDescent="0.25"/>
    <row r="131" s="1" customFormat="1" ht="15.75" x14ac:dyDescent="0.25"/>
    <row r="132" s="1" customFormat="1" ht="15.75" x14ac:dyDescent="0.25"/>
    <row r="133" s="1" customFormat="1" ht="15.75" x14ac:dyDescent="0.25"/>
    <row r="134" s="1" customFormat="1" ht="15.75" x14ac:dyDescent="0.25"/>
    <row r="135" s="1" customFormat="1" ht="15.75" x14ac:dyDescent="0.25"/>
    <row r="136" s="1" customFormat="1" ht="15.75" x14ac:dyDescent="0.25"/>
    <row r="137" s="1" customFormat="1" ht="15.75" x14ac:dyDescent="0.25"/>
    <row r="138" s="1" customFormat="1" ht="15.75" x14ac:dyDescent="0.25"/>
    <row r="139" s="1" customFormat="1" ht="15.75" x14ac:dyDescent="0.25"/>
    <row r="140" s="1" customFormat="1" ht="15.75" x14ac:dyDescent="0.25"/>
    <row r="141" s="1" customFormat="1" ht="15.75" x14ac:dyDescent="0.25"/>
    <row r="142" s="1" customFormat="1" ht="15.75" x14ac:dyDescent="0.25"/>
    <row r="143" s="1" customFormat="1" ht="15.75" x14ac:dyDescent="0.25"/>
    <row r="144" s="1" customFormat="1" ht="15.75" x14ac:dyDescent="0.25"/>
    <row r="145" s="1" customFormat="1" ht="15.75" x14ac:dyDescent="0.25"/>
    <row r="146" s="1" customFormat="1" ht="15.75" x14ac:dyDescent="0.25"/>
    <row r="147" s="1" customFormat="1" ht="15.75" x14ac:dyDescent="0.25"/>
    <row r="148" s="1" customFormat="1" ht="15.75" x14ac:dyDescent="0.25"/>
    <row r="149" s="1" customFormat="1" ht="15.75" x14ac:dyDescent="0.25"/>
    <row r="150" s="1" customFormat="1" ht="15.75" x14ac:dyDescent="0.25"/>
    <row r="151" s="1" customFormat="1" ht="15.75" x14ac:dyDescent="0.25"/>
    <row r="152" s="1" customFormat="1" ht="15.75" x14ac:dyDescent="0.25"/>
    <row r="153" s="1" customFormat="1" ht="15.75" x14ac:dyDescent="0.25"/>
    <row r="154" s="1" customFormat="1" ht="15.75" x14ac:dyDescent="0.25"/>
    <row r="155" s="1" customFormat="1" ht="15.75" x14ac:dyDescent="0.25"/>
    <row r="156" s="1" customFormat="1" ht="15.75" x14ac:dyDescent="0.25"/>
    <row r="157" s="1" customFormat="1" ht="15.75" x14ac:dyDescent="0.25"/>
    <row r="158" s="1" customFormat="1" ht="15.75" x14ac:dyDescent="0.25"/>
    <row r="159" s="1" customFormat="1" ht="15.75" x14ac:dyDescent="0.25"/>
    <row r="160" s="1" customFormat="1" ht="15.75" x14ac:dyDescent="0.25"/>
    <row r="161" s="1" customFormat="1" ht="15.7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Binh sai goc</vt:lpstr>
      <vt:lpstr>BS do cao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2016-06-17T08:12:24Z</dcterms:modified>
</cp:coreProperties>
</file>